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272" windowWidth="19260" windowHeight="6228"/>
  </bookViews>
  <sheets>
    <sheet name="Stakeholdereinschätzung" sheetId="1" r:id="rId1"/>
    <sheet name="Information vs Einfluss" sheetId="22" r:id="rId2"/>
    <sheet name="Information vs Einfluss +" sheetId="23" r:id="rId3"/>
    <sheet name="Betroffenheit vs Einfluss" sheetId="24" r:id="rId4"/>
    <sheet name="Definition der Kategorien" sheetId="6" r:id="rId5"/>
    <sheet name="Stakeholdereinschätzung - 2 " sheetId="17" r:id="rId6"/>
  </sheets>
  <externalReferences>
    <externalReference r:id="rId7"/>
  </externalReferences>
  <definedNames>
    <definedName name="Beeinflussbarkeit">'Definition der Kategorien'!#REF!</definedName>
    <definedName name="Betroffenheit">'Definition der Kategorien'!$A$27:$A$33</definedName>
    <definedName name="Beziehungen">'Definition der Kategorien'!#REF!</definedName>
    <definedName name="_xlnm.Print_Titles" localSheetId="4">'Definition der Kategorien'!$1:$2</definedName>
    <definedName name="Einbindung">'Definition der Kategorien'!#REF!</definedName>
    <definedName name="einbindung2">'[1]Definition der Kategorien'!$A$60:$A$66</definedName>
    <definedName name="Einflussstärke">'Definition der Kategorien'!$A$16:$A$22</definedName>
    <definedName name="Einstellung">'Definition der Kategorien'!#REF!</definedName>
    <definedName name="Informationsbedarf">'Definition der Kategorien'!$A$5:$A$11</definedName>
    <definedName name="Mitmachenergie">'Definition der Kategorien'!#REF!</definedName>
    <definedName name="Multiplikator">'Definition der Kategorien'!#REF!</definedName>
    <definedName name="Probability">'Definition der Kategorien'!#REF!</definedName>
    <definedName name="Severity">'Definition der Kategorien'!$A$5:$A$12</definedName>
    <definedName name="Stetigkeit">'Definition der Kategorien'!#REF!</definedName>
  </definedNames>
  <calcPr calcId="145621"/>
</workbook>
</file>

<file path=xl/calcChain.xml><?xml version="1.0" encoding="utf-8"?>
<calcChain xmlns="http://schemas.openxmlformats.org/spreadsheetml/2006/main">
  <c r="E4" i="17" l="1"/>
  <c r="E5" i="17"/>
  <c r="E6" i="17"/>
  <c r="H6" i="17" s="1"/>
  <c r="E7" i="17"/>
  <c r="H7" i="17" s="1"/>
  <c r="E8" i="17"/>
  <c r="H8" i="17" s="1"/>
  <c r="E9" i="17"/>
  <c r="H9" i="17" s="1"/>
  <c r="E10" i="17"/>
  <c r="H10" i="17" s="1"/>
  <c r="E11" i="17"/>
  <c r="E12" i="17"/>
  <c r="H12" i="17" s="1"/>
  <c r="E13" i="17"/>
  <c r="H13" i="17" s="1"/>
  <c r="E14" i="17"/>
  <c r="H14" i="17" s="1"/>
  <c r="E15" i="17"/>
  <c r="H15" i="17" s="1"/>
  <c r="E16" i="17"/>
  <c r="H16" i="17" s="1"/>
  <c r="E17" i="17"/>
  <c r="H17" i="17" s="1"/>
  <c r="E18" i="17"/>
  <c r="H18" i="17" s="1"/>
  <c r="E3" i="17"/>
  <c r="H4" i="17"/>
  <c r="H5" i="17"/>
  <c r="H11" i="17"/>
  <c r="O17" i="17" l="1"/>
  <c r="N17" i="17"/>
  <c r="O15" i="17"/>
  <c r="N15" i="17"/>
  <c r="O13" i="17"/>
  <c r="N13" i="17"/>
  <c r="O11" i="17"/>
  <c r="N11" i="17"/>
  <c r="O9" i="17"/>
  <c r="N9" i="17"/>
  <c r="O7" i="17"/>
  <c r="N7" i="17"/>
  <c r="O5" i="17"/>
  <c r="N5" i="17"/>
  <c r="O18" i="17"/>
  <c r="N18" i="17"/>
  <c r="O16" i="17"/>
  <c r="N16" i="17"/>
  <c r="O14" i="17"/>
  <c r="N14" i="17"/>
  <c r="O12" i="17"/>
  <c r="N12" i="17"/>
  <c r="O10" i="17"/>
  <c r="N10" i="17"/>
  <c r="O8" i="17"/>
  <c r="N8" i="17"/>
  <c r="O6" i="17"/>
  <c r="N6" i="17"/>
  <c r="O4" i="17"/>
  <c r="N4" i="17"/>
  <c r="H3" i="17"/>
  <c r="D4" i="17"/>
  <c r="G4" i="17" s="1"/>
  <c r="D5" i="17"/>
  <c r="G5" i="17" s="1"/>
  <c r="D6" i="17"/>
  <c r="G6" i="17" s="1"/>
  <c r="D7" i="17"/>
  <c r="G7" i="17" s="1"/>
  <c r="D8" i="17"/>
  <c r="G8" i="17" s="1"/>
  <c r="D9" i="17"/>
  <c r="G9" i="17" s="1"/>
  <c r="D10" i="17"/>
  <c r="G10" i="17" s="1"/>
  <c r="D11" i="17"/>
  <c r="G11" i="17" s="1"/>
  <c r="D12" i="17"/>
  <c r="G12" i="17" s="1"/>
  <c r="D13" i="17"/>
  <c r="G13" i="17" s="1"/>
  <c r="D14" i="17"/>
  <c r="G14" i="17" s="1"/>
  <c r="D15" i="17"/>
  <c r="G15" i="17" s="1"/>
  <c r="D16" i="17"/>
  <c r="G16" i="17" s="1"/>
  <c r="D17" i="17"/>
  <c r="G17" i="17" s="1"/>
  <c r="D18" i="17"/>
  <c r="G18" i="17" s="1"/>
  <c r="D3" i="17"/>
  <c r="G3" i="17" s="1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3" i="17"/>
  <c r="F3" i="17" s="1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4" i="17"/>
  <c r="B3" i="17"/>
  <c r="M18" i="17" l="1"/>
  <c r="L18" i="17"/>
  <c r="M16" i="17"/>
  <c r="L16" i="17"/>
  <c r="M14" i="17"/>
  <c r="L14" i="17"/>
  <c r="M12" i="17"/>
  <c r="L12" i="17"/>
  <c r="M10" i="17"/>
  <c r="L10" i="17"/>
  <c r="M8" i="17"/>
  <c r="L8" i="17"/>
  <c r="M6" i="17"/>
  <c r="L6" i="17"/>
  <c r="M4" i="17"/>
  <c r="L4" i="17"/>
  <c r="M3" i="17"/>
  <c r="L3" i="17"/>
  <c r="M17" i="17"/>
  <c r="L17" i="17"/>
  <c r="M15" i="17"/>
  <c r="L15" i="17"/>
  <c r="M13" i="17"/>
  <c r="L13" i="17"/>
  <c r="M11" i="17"/>
  <c r="L11" i="17"/>
  <c r="M9" i="17"/>
  <c r="L9" i="17"/>
  <c r="M7" i="17"/>
  <c r="L7" i="17"/>
  <c r="M5" i="17"/>
  <c r="L5" i="17"/>
  <c r="O3" i="17"/>
  <c r="N3" i="17"/>
  <c r="F11" i="17"/>
  <c r="K11" i="17" s="1"/>
  <c r="F12" i="17"/>
  <c r="K12" i="17" s="1"/>
  <c r="F13" i="17"/>
  <c r="K13" i="17" s="1"/>
  <c r="F14" i="17"/>
  <c r="K14" i="17" s="1"/>
  <c r="F15" i="17"/>
  <c r="K15" i="17" s="1"/>
  <c r="F16" i="17"/>
  <c r="K16" i="17" s="1"/>
  <c r="F17" i="17"/>
  <c r="K17" i="17" s="1"/>
  <c r="F18" i="17"/>
  <c r="K18" i="17" s="1"/>
  <c r="F4" i="17"/>
  <c r="K4" i="17" s="1"/>
  <c r="F5" i="17"/>
  <c r="K5" i="17" s="1"/>
  <c r="F6" i="17"/>
  <c r="K6" i="17" s="1"/>
  <c r="F7" i="17"/>
  <c r="K7" i="17" s="1"/>
  <c r="F8" i="17"/>
  <c r="K8" i="17" s="1"/>
  <c r="F9" i="17"/>
  <c r="K9" i="17" s="1"/>
  <c r="F10" i="17"/>
  <c r="K10" i="17" s="1"/>
  <c r="K3" i="17"/>
  <c r="A34" i="6"/>
  <c r="A23" i="6" l="1"/>
  <c r="A12" i="6" l="1"/>
</calcChain>
</file>

<file path=xl/sharedStrings.xml><?xml version="1.0" encoding="utf-8"?>
<sst xmlns="http://schemas.openxmlformats.org/spreadsheetml/2006/main" count="123" uniqueCount="79">
  <si>
    <t>Nr.</t>
  </si>
  <si>
    <t>Titel</t>
  </si>
  <si>
    <t>Name</t>
  </si>
  <si>
    <t>Beschreibung</t>
  </si>
  <si>
    <t>Wert</t>
  </si>
  <si>
    <t>sehr gering</t>
  </si>
  <si>
    <t>gering</t>
  </si>
  <si>
    <t>hoch</t>
  </si>
  <si>
    <t>sehr hoch</t>
  </si>
  <si>
    <t>Betroffenheit vom Projekt</t>
  </si>
  <si>
    <t>Informations-bedürfnis</t>
  </si>
  <si>
    <t>Informationsbedürfnis</t>
  </si>
  <si>
    <t>Informationsbedürfnis
Zahl</t>
  </si>
  <si>
    <t>Repräsentanten</t>
  </si>
  <si>
    <t>Stakeholder Einschätzung</t>
  </si>
  <si>
    <t>Informationsbedürfnis
Text</t>
  </si>
  <si>
    <t>Definitionen der Kriterien je Merkmal</t>
  </si>
  <si>
    <t>maximal 16 Stakeholder</t>
  </si>
  <si>
    <t>einheitlich 4 Kategorien je Merkmal</t>
  </si>
  <si>
    <t>Korrektur 2</t>
  </si>
  <si>
    <t>Korrektur 1</t>
  </si>
  <si>
    <t>Werden automatisch aus dem Tabellenblatt Stakeholdereinschätzung übernommen</t>
  </si>
  <si>
    <t>Text</t>
  </si>
  <si>
    <t>Originalwert</t>
  </si>
  <si>
    <t>Zahl</t>
  </si>
  <si>
    <t>Legende</t>
  </si>
  <si>
    <t>Grafik-Werte</t>
  </si>
  <si>
    <t>Originalwerte</t>
  </si>
  <si>
    <t>Korrekturfaktor, um zu vermeiden, dass Stakeholder mit einer gleichen Einschätzung in der Grafik aufeinander fallen. Jeder Korrekturfaktor existiert nur einmal und ist zufällig den Zeilen zugewiesen.</t>
  </si>
  <si>
    <t xml:space="preserve">Werden automatisch basierend auf den Zuordnungen Text-Zahl aus Tabellenblatt "Definition der Kategorien" umgewandelt.
</t>
  </si>
  <si>
    <t>Grundlage für Grafiken</t>
  </si>
  <si>
    <t>sind ausreichend informiert, melden kaum/selten Informationsbedarf, fragen selten nach</t>
  </si>
  <si>
    <t>sind sehr gut informiert, monieren keine unzureichende Information, fragen nie nach</t>
  </si>
  <si>
    <t>wollen sich nicht informieren, sind kaum/unzureichend informiert, fragen intensiv nach</t>
  </si>
  <si>
    <t>beeinflusst leicht, ist zwar interessant, es ginge aber ohne</t>
  </si>
  <si>
    <t>ist wichtig</t>
  </si>
  <si>
    <t>ist für die Tätigkeit entscheiden/mission critical</t>
  </si>
  <si>
    <t>Anzahl</t>
  </si>
  <si>
    <t>Einfluss</t>
  </si>
  <si>
    <t>Einflusss auf Projekt</t>
  </si>
  <si>
    <t>Einfluss
Zahl</t>
  </si>
  <si>
    <t>Einfluss
1</t>
  </si>
  <si>
    <t>Einfluss
2</t>
  </si>
  <si>
    <t xml:space="preserve">Betroffenheit </t>
  </si>
  <si>
    <t>Informationsbedarf zum Projekt</t>
  </si>
  <si>
    <t>Betroffenheit
Text</t>
  </si>
  <si>
    <t>Betroffenheit
Zahl</t>
  </si>
  <si>
    <t>Betroffenheit
2</t>
  </si>
  <si>
    <t>Einfluss
Text</t>
  </si>
  <si>
    <t>Betroffenheit
1</t>
  </si>
  <si>
    <t>Bezeichnung</t>
  </si>
  <si>
    <t>Definition der Merkmale und der Kategorien</t>
  </si>
  <si>
    <t>müssten anerkannterweise mehr wissen, fragen regelmässig nach</t>
  </si>
  <si>
    <t>können kaum oder nur in einzelnen Bereichen Einfluss aufs Projekt nehmen (Ziele, Ressourcenallokation)</t>
  </si>
  <si>
    <t>können punktuell Einfluss aufs Projekt nehmen (Ziele, Ressourcenallokation)</t>
  </si>
  <si>
    <t>können tiefgreifend Einfluss aufs Projekt nehmen (Ziele, Ressourcenallokation)</t>
  </si>
  <si>
    <t>Die Kategorien "Informationsbedürfnis", "Einfluss" und "Betroffenheit" werden im Blatt "Definition der Kategorien" (gegen Ende der Blätter) beschrieben.</t>
  </si>
  <si>
    <t>Gemeinde</t>
  </si>
  <si>
    <t>Kanton</t>
  </si>
  <si>
    <t>lokale Landwirte</t>
  </si>
  <si>
    <t>lokales Baugewerbe</t>
  </si>
  <si>
    <t>lokales Kleingewerbe</t>
  </si>
  <si>
    <t>Umweltverbände</t>
  </si>
  <si>
    <t>nationale Konkurrenten</t>
  </si>
  <si>
    <t>Anwohner</t>
  </si>
  <si>
    <t>Hans Müller</t>
  </si>
  <si>
    <t>Peter Maurer</t>
  </si>
  <si>
    <t>Doris Misteli</t>
  </si>
  <si>
    <t>Fritz Bär</t>
  </si>
  <si>
    <t>Mehr Wohnraum</t>
  </si>
  <si>
    <t>Herta Frisch</t>
  </si>
  <si>
    <t>Deer Protz</t>
  </si>
  <si>
    <t>Vreni Wohnlich</t>
  </si>
  <si>
    <t>Aktuell können maximal 16 Stakeholder eingeschätzt und grafisch dargestellt werden. 
Für eine Erweiterung müssen die Grafiken ergänzt und die Korrekturfaktoren in Blatt "Stakeholdereinschätzung - 2 " neu definiert werden.</t>
  </si>
  <si>
    <t>Es werden bewusst und einheitlich 4 Einschätzungskategorien verwendet (so muss einschieden werden). 
Eine Anpassung der Anzahl Kategorien bedingt eine Anpassung der Grafiken.</t>
  </si>
  <si>
    <t>können nur in marginalen Bereichen Einfluss aufs Projekt nehmen (Ziele, Ressourcenallokation)</t>
  </si>
  <si>
    <t>kaum oder kein/e Einfluss/Auswirkungen</t>
  </si>
  <si>
    <t>Entstehen, indem zum Originalwert Zahl Korrektur 1 oder Korrektur 2 addiert oder subtrahiert wird. Diese Daten bilden die Grundlage für die Grafiken.</t>
  </si>
  <si>
    <t>Korrekturfaktor 2 wird verwendet, damit nicht beide abgebildeten Merkmale den gleichen Korrekturfaktor verwenden. So wird eine "schönere" Streuung erreicht.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</si>
</sst>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4506668294322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1" fontId="0" fillId="0" borderId="0" xfId="0" applyNumberFormat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" fontId="0" fillId="0" borderId="6" xfId="0" applyNumberForma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3" fillId="0" borderId="5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8" xfId="0" applyFont="1" applyBorder="1" applyAlignment="1">
      <alignment vertical="top"/>
    </xf>
    <xf numFmtId="2" fontId="8" fillId="6" borderId="9" xfId="0" applyNumberFormat="1" applyFont="1" applyFill="1" applyBorder="1" applyAlignment="1">
      <alignment vertical="top"/>
    </xf>
    <xf numFmtId="2" fontId="8" fillId="0" borderId="9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textRotation="255" wrapText="1"/>
    </xf>
    <xf numFmtId="0" fontId="2" fillId="4" borderId="1" xfId="0" applyFont="1" applyFill="1" applyBorder="1" applyAlignment="1">
      <alignment textRotation="90" wrapText="1"/>
    </xf>
    <xf numFmtId="2" fontId="8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vertical="top"/>
    </xf>
    <xf numFmtId="1" fontId="12" fillId="0" borderId="0" xfId="0" applyNumberFormat="1" applyFont="1" applyBorder="1" applyAlignment="1">
      <alignment vertical="top"/>
    </xf>
    <xf numFmtId="1" fontId="11" fillId="8" borderId="0" xfId="0" applyNumberFormat="1" applyFont="1" applyFill="1" applyBorder="1" applyAlignment="1">
      <alignment vertical="top"/>
    </xf>
    <xf numFmtId="1" fontId="11" fillId="7" borderId="3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vertical="top"/>
    </xf>
    <xf numFmtId="1" fontId="11" fillId="4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1" fillId="5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2" fillId="3" borderId="1" xfId="0" applyFont="1" applyFill="1" applyBorder="1" applyAlignment="1">
      <alignment textRotation="90" wrapText="1"/>
    </xf>
    <xf numFmtId="0" fontId="3" fillId="0" borderId="4" xfId="0" applyFont="1" applyFill="1" applyBorder="1" applyAlignment="1">
      <alignment vertical="top" wrapText="1"/>
    </xf>
    <xf numFmtId="1" fontId="0" fillId="0" borderId="15" xfId="0" applyNumberFormat="1" applyFill="1" applyBorder="1" applyAlignment="1">
      <alignment vertical="top"/>
    </xf>
    <xf numFmtId="164" fontId="0" fillId="0" borderId="12" xfId="0" applyNumberForma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13" xfId="0" applyNumberFormat="1" applyFill="1" applyBorder="1" applyAlignment="1">
      <alignment vertical="top"/>
    </xf>
    <xf numFmtId="0" fontId="0" fillId="0" borderId="14" xfId="0" applyFill="1" applyBorder="1" applyAlignment="1">
      <alignment vertical="top" wrapText="1"/>
    </xf>
    <xf numFmtId="1" fontId="0" fillId="0" borderId="7" xfId="0" applyNumberFormat="1" applyBorder="1" applyAlignment="1">
      <alignment vertical="top"/>
    </xf>
    <xf numFmtId="0" fontId="2" fillId="0" borderId="5" xfId="0" applyFont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textRotation="90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1">
    <cellStyle name="Standard" xfId="0" builtinId="0"/>
  </cellStyles>
  <dxfs count="49">
    <dxf>
      <numFmt numFmtId="2" formatCode="0.00"/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" formatCode="0"/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2" formatCode="0.00"/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numFmt numFmtId="2" formatCode="0.00"/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theme="1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indexed="64"/>
        </bottom>
      </border>
    </dxf>
    <dxf>
      <alignment vertical="top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vertical="top" textRotation="0" justifyLastLine="0" shrinkToFit="0" readingOrder="0"/>
    </dxf>
    <dxf>
      <border outline="0">
        <bottom style="thin">
          <color indexed="64"/>
        </bottom>
      </border>
    </dxf>
    <dxf>
      <alignment vertical="top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  <alignment vertical="top" textRotation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left style="thin">
          <color indexed="64"/>
        </left>
        <right style="thin">
          <color indexed="64"/>
        </right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top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7E4BD"/>
      <color rgb="FFD99694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Informationsbedürfnis vs. Einfluss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Gemeinde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'!$K$3</c:f>
              <c:numCache>
                <c:formatCode>0.00</c:formatCode>
                <c:ptCount val="1"/>
                <c:pt idx="0">
                  <c:v>1.400000000000001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Kanton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'!$K$4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lokale Landwirte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'!$K$5</c:f>
              <c:numCache>
                <c:formatCode>0.00</c:formatCode>
                <c:ptCount val="1"/>
                <c:pt idx="0">
                  <c:v>3.3000000000000012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lokales Baugewerbe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'!$K$6</c:f>
              <c:numCache>
                <c:formatCode>0.00</c:formatCode>
                <c:ptCount val="1"/>
                <c:pt idx="0">
                  <c:v>3.7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'Stakeholdereinschätzung - 2 '!$B$7</c:f>
              <c:strCache>
                <c:ptCount val="1"/>
                <c:pt idx="0">
                  <c:v>lokales Kleingewerbe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'!$M$7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xVal>
          <c:yVal>
            <c:numRef>
              <c:f>'Stakeholdereinschätzung - 2 '!$K$7</c:f>
              <c:numCache>
                <c:formatCode>0.00</c:formatCode>
                <c:ptCount val="1"/>
                <c:pt idx="0">
                  <c:v>0.8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'Stakeholdereinschätzung - 2 '!$B$8</c:f>
              <c:strCache>
                <c:ptCount val="1"/>
                <c:pt idx="0">
                  <c:v>Umweltverbände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'!$K$8</c:f>
              <c:numCache>
                <c:formatCode>0.00</c:formatCode>
                <c:ptCount val="1"/>
                <c:pt idx="0">
                  <c:v>2.15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'Stakeholdereinschätzung - 2 '!$B$9</c:f>
              <c:strCache>
                <c:ptCount val="1"/>
                <c:pt idx="0">
                  <c:v>nationale Konkurrenten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'!$K$9</c:f>
              <c:numCache>
                <c:formatCode>0.00</c:formatCode>
                <c:ptCount val="1"/>
                <c:pt idx="0">
                  <c:v>2.65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'Stakeholdereinschätzung - 2 '!$B$10</c:f>
              <c:strCache>
                <c:ptCount val="1"/>
                <c:pt idx="0">
                  <c:v>Anwohner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'!$K$10</c:f>
              <c:numCache>
                <c:formatCode>0.00</c:formatCode>
                <c:ptCount val="1"/>
                <c:pt idx="0">
                  <c:v>3.9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38112"/>
        <c:axId val="114144768"/>
      </c:scatterChart>
      <c:valAx>
        <c:axId val="114138112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Einfluss</a:t>
                </a:r>
              </a:p>
            </c:rich>
          </c:tx>
          <c:layout>
            <c:manualLayout>
              <c:xMode val="edge"/>
              <c:yMode val="edge"/>
              <c:x val="0.31066545188017142"/>
              <c:y val="0.96085188390849008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4144768"/>
        <c:crossesAt val="0.5"/>
        <c:crossBetween val="midCat"/>
        <c:majorUnit val="1"/>
      </c:valAx>
      <c:valAx>
        <c:axId val="114144768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Informationsbedürfnis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4138112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6257155239895205"/>
          <c:y val="7.9128026336934387E-2"/>
          <c:w val="0.30733626687219245"/>
          <c:h val="0.76098917683367828"/>
        </c:manualLayout>
      </c:layout>
      <c:overlay val="0"/>
      <c:txPr>
        <a:bodyPr/>
        <a:lstStyle/>
        <a:p>
          <a:pPr>
            <a:defRPr sz="1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9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Informationsbedürfnis vs. Einfluss vs. Betroffenheit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bubbleChart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Gemeinde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'!$K$3</c:f>
              <c:numCache>
                <c:formatCode>0.00</c:formatCode>
                <c:ptCount val="1"/>
                <c:pt idx="0">
                  <c:v>1.400000000000001</c:v>
                </c:pt>
              </c:numCache>
            </c:numRef>
          </c:yVal>
          <c:bubbleSize>
            <c:numRef>
              <c:f>'Stakeholdereinschätzung - 2 '!$N$3</c:f>
              <c:numCache>
                <c:formatCode>0</c:formatCode>
                <c:ptCount val="1"/>
                <c:pt idx="0">
                  <c:v>440.00000000000011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Kanton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'!$K$4</c:f>
              <c:numCache>
                <c:formatCode>0.00</c:formatCode>
                <c:ptCount val="1"/>
                <c:pt idx="0">
                  <c:v>2.350000000000001</c:v>
                </c:pt>
              </c:numCache>
            </c:numRef>
          </c:yVal>
          <c:bubbleSize>
            <c:numRef>
              <c:f>'Stakeholdereinschätzung - 2 '!$N$4</c:f>
              <c:numCache>
                <c:formatCode>0</c:formatCode>
                <c:ptCount val="1"/>
                <c:pt idx="0">
                  <c:v>135.00000000000009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lokale Landwirte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'!$K$5</c:f>
              <c:numCache>
                <c:formatCode>0.00</c:formatCode>
                <c:ptCount val="1"/>
                <c:pt idx="0">
                  <c:v>3.3000000000000012</c:v>
                </c:pt>
              </c:numCache>
            </c:numRef>
          </c:yVal>
          <c:bubbleSize>
            <c:numRef>
              <c:f>'Stakeholdereinschätzung - 2 '!$N$5</c:f>
              <c:numCache>
                <c:formatCode>0</c:formatCode>
                <c:ptCount val="1"/>
                <c:pt idx="0">
                  <c:v>230.00000000000011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lokales Baugewerbe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'!$K$6</c:f>
              <c:numCache>
                <c:formatCode>0.00</c:formatCode>
                <c:ptCount val="1"/>
                <c:pt idx="0">
                  <c:v>3.7</c:v>
                </c:pt>
              </c:numCache>
            </c:numRef>
          </c:yVal>
          <c:bubbleSize>
            <c:numRef>
              <c:f>'Stakeholdereinschätzung - 2 '!$N$6</c:f>
              <c:numCache>
                <c:formatCode>0</c:formatCode>
                <c:ptCount val="1"/>
                <c:pt idx="0">
                  <c:v>270</c:v>
                </c:pt>
              </c:numCache>
            </c:numRef>
          </c:bubbleSize>
          <c:bubble3D val="1"/>
        </c:ser>
        <c:ser>
          <c:idx val="5"/>
          <c:order val="4"/>
          <c:tx>
            <c:strRef>
              <c:f>'Stakeholdereinschätzung - 2 '!$B$8</c:f>
              <c:strCache>
                <c:ptCount val="1"/>
                <c:pt idx="0">
                  <c:v>Umweltverbände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'!$K$8</c:f>
              <c:numCache>
                <c:formatCode>0.00</c:formatCode>
                <c:ptCount val="1"/>
                <c:pt idx="0">
                  <c:v>2.15</c:v>
                </c:pt>
              </c:numCache>
            </c:numRef>
          </c:yVal>
          <c:bubbleSize>
            <c:numRef>
              <c:f>'Stakeholdereinschätzung - 2 '!$N$8</c:f>
              <c:numCache>
                <c:formatCode>0</c:formatCode>
                <c:ptCount val="1"/>
                <c:pt idx="0">
                  <c:v>114.99999999999999</c:v>
                </c:pt>
              </c:numCache>
            </c:numRef>
          </c:bubbleSize>
          <c:bubble3D val="1"/>
        </c:ser>
        <c:ser>
          <c:idx val="6"/>
          <c:order val="5"/>
          <c:tx>
            <c:strRef>
              <c:f>'Stakeholdereinschätzung - 2 '!$B$9</c:f>
              <c:strCache>
                <c:ptCount val="1"/>
                <c:pt idx="0">
                  <c:v>nationale Konkurrenten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'!$K$9</c:f>
              <c:numCache>
                <c:formatCode>0.00</c:formatCode>
                <c:ptCount val="1"/>
                <c:pt idx="0">
                  <c:v>2.65</c:v>
                </c:pt>
              </c:numCache>
            </c:numRef>
          </c:yVal>
          <c:bubbleSize>
            <c:numRef>
              <c:f>'Stakeholdereinschätzung - 2 '!$N$9</c:f>
              <c:numCache>
                <c:formatCode>0</c:formatCode>
                <c:ptCount val="1"/>
                <c:pt idx="0">
                  <c:v>165</c:v>
                </c:pt>
              </c:numCache>
            </c:numRef>
          </c:bubbleSize>
          <c:bubble3D val="1"/>
        </c:ser>
        <c:ser>
          <c:idx val="7"/>
          <c:order val="6"/>
          <c:tx>
            <c:strRef>
              <c:f>'Stakeholdereinschätzung - 2 '!$B$10</c:f>
              <c:strCache>
                <c:ptCount val="1"/>
                <c:pt idx="0">
                  <c:v>Anwohner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'!$K$10</c:f>
              <c:numCache>
                <c:formatCode>0.00</c:formatCode>
                <c:ptCount val="1"/>
                <c:pt idx="0">
                  <c:v>3.9</c:v>
                </c:pt>
              </c:numCache>
            </c:numRef>
          </c:yVal>
          <c:bubbleSize>
            <c:numRef>
              <c:f>'Stakeholdereinschätzung - 2 '!$N$10</c:f>
              <c:numCache>
                <c:formatCode>0</c:formatCode>
                <c:ptCount val="1"/>
                <c:pt idx="0">
                  <c:v>290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5"/>
        <c:showNegBubbles val="0"/>
        <c:axId val="116434432"/>
        <c:axId val="116436352"/>
      </c:bubbleChart>
      <c:valAx>
        <c:axId val="116434432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Einfluss</a:t>
                </a:r>
              </a:p>
            </c:rich>
          </c:tx>
          <c:layout>
            <c:manualLayout>
              <c:xMode val="edge"/>
              <c:yMode val="edge"/>
              <c:x val="0.26678975290878487"/>
              <c:y val="0.96085196183104227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6436352"/>
        <c:crossesAt val="0.5"/>
        <c:crossBetween val="midCat"/>
        <c:majorUnit val="1"/>
      </c:valAx>
      <c:valAx>
        <c:axId val="116436352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Informationsbedürfnis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6434432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3514926208629974"/>
          <c:y val="0.12792575526655578"/>
          <c:w val="0.31481474883814181"/>
          <c:h val="0.5258710713935488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>
          <a:latin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Betroffenheit vs. Einfluss</a:t>
            </a:r>
          </a:p>
        </c:rich>
      </c:tx>
      <c:layout>
        <c:manualLayout>
          <c:xMode val="edge"/>
          <c:yMode val="edge"/>
          <c:x val="0.10137874594917944"/>
          <c:y val="1.4851485975536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69259404937357"/>
          <c:y val="0.1251990291237807"/>
          <c:w val="0.49076301476334938"/>
          <c:h val="0.75456591311663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'Stakeholdereinschätzung - 2 '!$B$3</c:f>
              <c:strCache>
                <c:ptCount val="1"/>
                <c:pt idx="0">
                  <c:v>Gemeinde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'!$M$3</c:f>
              <c:numCache>
                <c:formatCode>0.00</c:formatCode>
                <c:ptCount val="1"/>
                <c:pt idx="0">
                  <c:v>1.85</c:v>
                </c:pt>
              </c:numCache>
            </c:numRef>
          </c:xVal>
          <c:yVal>
            <c:numRef>
              <c:f>'Stakeholdereinschätzung - 2 '!$O$3</c:f>
              <c:numCache>
                <c:formatCode>0.00</c:formatCode>
                <c:ptCount val="1"/>
                <c:pt idx="0">
                  <c:v>4.4000000000000012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'Stakeholdereinschätzung - 2 '!$B$4</c:f>
              <c:strCache>
                <c:ptCount val="1"/>
                <c:pt idx="0">
                  <c:v>Kanton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'!$M$4</c:f>
              <c:numCache>
                <c:formatCode>0.00</c:formatCode>
                <c:ptCount val="1"/>
                <c:pt idx="0">
                  <c:v>2.75</c:v>
                </c:pt>
              </c:numCache>
            </c:numRef>
          </c:xVal>
          <c:yVal>
            <c:numRef>
              <c:f>'Stakeholdereinschätzung - 2 '!$O$4</c:f>
              <c:numCache>
                <c:formatCode>0.00</c:formatCode>
                <c:ptCount val="1"/>
                <c:pt idx="0">
                  <c:v>1.350000000000001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'Stakeholdereinschätzung - 2 '!$B$5</c:f>
              <c:strCache>
                <c:ptCount val="1"/>
                <c:pt idx="0">
                  <c:v>lokale Landwirte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'!$M$5</c:f>
              <c:numCache>
                <c:formatCode>0.00</c:formatCode>
                <c:ptCount val="1"/>
                <c:pt idx="0">
                  <c:v>4.1500000000000004</c:v>
                </c:pt>
              </c:numCache>
            </c:numRef>
          </c:xVal>
          <c:yVal>
            <c:numRef>
              <c:f>'Stakeholdereinschätzung - 2 '!$O$5</c:f>
              <c:numCache>
                <c:formatCode>0.00</c:formatCode>
                <c:ptCount val="1"/>
                <c:pt idx="0">
                  <c:v>2.3000000000000012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'Stakeholdereinschätzung - 2 '!$B$6</c:f>
              <c:strCache>
                <c:ptCount val="1"/>
                <c:pt idx="0">
                  <c:v>lokales Baugewerbe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'!$M$6</c:f>
              <c:numCache>
                <c:formatCode>0.00</c:formatCode>
                <c:ptCount val="1"/>
                <c:pt idx="0">
                  <c:v>1.1000000000000001</c:v>
                </c:pt>
              </c:numCache>
            </c:numRef>
          </c:xVal>
          <c:yVal>
            <c:numRef>
              <c:f>'Stakeholdereinschätzung - 2 '!$O$6</c:f>
              <c:numCache>
                <c:formatCode>0.00</c:formatCode>
                <c:ptCount val="1"/>
                <c:pt idx="0">
                  <c:v>2.7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'Stakeholdereinschätzung - 2 '!$B$7</c:f>
              <c:strCache>
                <c:ptCount val="1"/>
                <c:pt idx="0">
                  <c:v>lokales Kleingewerbe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'!$M$7</c:f>
              <c:numCache>
                <c:formatCode>0.00</c:formatCode>
                <c:ptCount val="1"/>
                <c:pt idx="0">
                  <c:v>2.0499999999999998</c:v>
                </c:pt>
              </c:numCache>
            </c:numRef>
          </c:xVal>
          <c:yVal>
            <c:numRef>
              <c:f>'Stakeholdereinschätzung - 2 '!$O$7</c:f>
              <c:numCache>
                <c:formatCode>0.00</c:formatCode>
                <c:ptCount val="1"/>
                <c:pt idx="0">
                  <c:v>3.8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'Stakeholdereinschätzung - 2 '!$B$8</c:f>
              <c:strCache>
                <c:ptCount val="1"/>
                <c:pt idx="0">
                  <c:v>Umweltverbände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'!$M$8</c:f>
              <c:numCache>
                <c:formatCode>0.00</c:formatCode>
                <c:ptCount val="1"/>
                <c:pt idx="0">
                  <c:v>3.2000000000000011</c:v>
                </c:pt>
              </c:numCache>
            </c:numRef>
          </c:xVal>
          <c:yVal>
            <c:numRef>
              <c:f>'Stakeholdereinschätzung - 2 '!$O$8</c:f>
              <c:numCache>
                <c:formatCode>0.00</c:formatCode>
                <c:ptCount val="1"/>
                <c:pt idx="0">
                  <c:v>1.1499999999999999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'Stakeholdereinschätzung - 2 '!$B$9</c:f>
              <c:strCache>
                <c:ptCount val="1"/>
                <c:pt idx="0">
                  <c:v>nationale Konkurrenten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'Stakeholdereinschätzung - 2 '!$M$9</c:f>
              <c:numCache>
                <c:formatCode>0.00</c:formatCode>
                <c:ptCount val="1"/>
                <c:pt idx="0">
                  <c:v>3.8</c:v>
                </c:pt>
              </c:numCache>
            </c:numRef>
          </c:xVal>
          <c:yVal>
            <c:numRef>
              <c:f>'Stakeholdereinschätzung - 2 '!$O$9</c:f>
              <c:numCache>
                <c:formatCode>0.00</c:formatCode>
                <c:ptCount val="1"/>
                <c:pt idx="0">
                  <c:v>1.65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'Stakeholdereinschätzung - 2 '!$B$10</c:f>
              <c:strCache>
                <c:ptCount val="1"/>
                <c:pt idx="0">
                  <c:v>Anwohner</c:v>
                </c:pt>
              </c:strCache>
            </c:strRef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</c:spPr>
          </c:marker>
          <c:xVal>
            <c:numRef>
              <c:f>'Stakeholdereinschätzung - 2 '!$M$10</c:f>
              <c:numCache>
                <c:formatCode>0.00</c:formatCode>
                <c:ptCount val="1"/>
                <c:pt idx="0">
                  <c:v>0.9</c:v>
                </c:pt>
              </c:numCache>
            </c:numRef>
          </c:xVal>
          <c:yVal>
            <c:numRef>
              <c:f>'Stakeholdereinschätzung - 2 '!$O$10</c:f>
              <c:numCache>
                <c:formatCode>0.00</c:formatCode>
                <c:ptCount val="1"/>
                <c:pt idx="0">
                  <c:v>2.9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57824"/>
        <c:axId val="117760384"/>
      </c:scatterChart>
      <c:valAx>
        <c:axId val="117757824"/>
        <c:scaling>
          <c:orientation val="minMax"/>
          <c:max val="4.5"/>
          <c:min val="0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Einfluss</a:t>
                </a:r>
              </a:p>
            </c:rich>
          </c:tx>
          <c:layout>
            <c:manualLayout>
              <c:xMode val="edge"/>
              <c:yMode val="edge"/>
              <c:x val="0.26678975290878487"/>
              <c:y val="0.96085196183104227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7760384"/>
        <c:crossesAt val="0.5"/>
        <c:crossBetween val="midCat"/>
        <c:majorUnit val="1"/>
      </c:valAx>
      <c:valAx>
        <c:axId val="117760384"/>
        <c:scaling>
          <c:orientation val="minMax"/>
          <c:max val="4.5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Betroffenheit</a:t>
                </a:r>
              </a:p>
            </c:rich>
          </c:tx>
          <c:layout>
            <c:manualLayout>
              <c:xMode val="edge"/>
              <c:yMode val="edge"/>
              <c:x val="2.7634243270273376E-2"/>
              <c:y val="0.36408359398610041"/>
            </c:manualLayout>
          </c:layout>
          <c:overlay val="0"/>
        </c:title>
        <c:numFmt formatCode="0.00" sourceLinked="1"/>
        <c:majorTickMark val="out"/>
        <c:minorTickMark val="none"/>
        <c:tickLblPos val="none"/>
        <c:crossAx val="117757824"/>
        <c:crossesAt val="0.5"/>
        <c:crossBetween val="midCat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62280922507914416"/>
          <c:y val="0.12580411441290773"/>
          <c:w val="0.35121192010867874"/>
          <c:h val="0.78432718842659954"/>
        </c:manualLayout>
      </c:layout>
      <c:overlay val="0"/>
      <c:txPr>
        <a:bodyPr/>
        <a:lstStyle/>
        <a:p>
          <a:pPr>
            <a:defRPr sz="20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</c:spPr>
  <c:userShapes r:id="rId9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Footer>&amp;R© bosshart consulting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0.06082</cdr:y>
    </cdr:from>
    <cdr:to>
      <cdr:x>0.59253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00400" y="364066"/>
          <a:ext cx="2302933" cy="3894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0.10027</cdr:x>
      <cdr:y>0.91655</cdr:y>
    </cdr:from>
    <cdr:to>
      <cdr:x>0.34822</cdr:x>
      <cdr:y>0.98161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928754" y="548640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pauschale Informationspolitik</a:t>
          </a:r>
        </a:p>
        <a:p xmlns:a="http://schemas.openxmlformats.org/drawingml/2006/main">
          <a:pPr algn="ctr"/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0.10052</cdr:x>
      <cdr:y>0.05941</cdr:y>
    </cdr:from>
    <cdr:to>
      <cdr:x>0.34847</cdr:x>
      <cdr:y>0.12447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931084" y="35559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bewusste Informationsversorgung</a:t>
          </a:r>
        </a:p>
      </cdr:txBody>
    </cdr:sp>
  </cdr:relSizeAnchor>
  <cdr:relSizeAnchor xmlns:cdr="http://schemas.openxmlformats.org/drawingml/2006/chartDrawing">
    <cdr:from>
      <cdr:x>0.34824</cdr:x>
      <cdr:y>0.91655</cdr:y>
    </cdr:from>
    <cdr:to>
      <cdr:x>0.59619</cdr:x>
      <cdr:y>0.98161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3225584" y="5486407"/>
          <a:ext cx="2296646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0.06082</cdr:y>
    </cdr:from>
    <cdr:to>
      <cdr:x>0.59253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200400" y="364066"/>
          <a:ext cx="2302933" cy="38946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0.10027</cdr:x>
      <cdr:y>0.90806</cdr:y>
    </cdr:from>
    <cdr:to>
      <cdr:x>0.34822</cdr:x>
      <cdr:y>0.97312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928754" y="5435586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pauschale Informationspolitik</a:t>
          </a:r>
        </a:p>
        <a:p xmlns:a="http://schemas.openxmlformats.org/drawingml/2006/main">
          <a:pPr algn="ctr"/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0.64831</cdr:x>
      <cdr:y>0.79933</cdr:y>
    </cdr:from>
    <cdr:to>
      <cdr:x>0.69864</cdr:x>
      <cdr:y>0.87214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21443" y="4784718"/>
          <a:ext cx="467459" cy="435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0.66262</cdr:x>
      <cdr:y>0.96858</cdr:y>
    </cdr:from>
    <cdr:to>
      <cdr:x>0.68433</cdr:x>
      <cdr:y>1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54333" y="5797881"/>
          <a:ext cx="201679" cy="1880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0.64631</cdr:x>
      <cdr:y>0.76096</cdr:y>
    </cdr:from>
    <cdr:to>
      <cdr:x>0.8186</cdr:x>
      <cdr:y>0.79349</cdr:y>
    </cdr:to>
    <cdr:sp macro="" textlink="">
      <cdr:nvSpPr>
        <cdr:cNvPr id="16" name="Textfeld 3"/>
        <cdr:cNvSpPr txBox="1"/>
      </cdr:nvSpPr>
      <cdr:spPr>
        <a:xfrm xmlns:a="http://schemas.openxmlformats.org/drawingml/2006/main">
          <a:off x="5986468" y="4555076"/>
          <a:ext cx="1595842" cy="194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Betroffenheit</a:t>
          </a:r>
          <a:endParaRPr lang="de-CH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0.68824</cdr:x>
      <cdr:y>0.82551</cdr:y>
    </cdr:from>
    <cdr:to>
      <cdr:x>0.86053</cdr:x>
      <cdr:y>0.85804</cdr:y>
    </cdr:to>
    <cdr:sp macro="" textlink="">
      <cdr:nvSpPr>
        <cdr:cNvPr id="17" name="Textfeld 1"/>
        <cdr:cNvSpPr txBox="1"/>
      </cdr:nvSpPr>
      <cdr:spPr>
        <a:xfrm xmlns:a="http://schemas.openxmlformats.org/drawingml/2006/main">
          <a:off x="6392333" y="4941421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0.68824</cdr:x>
      <cdr:y>0.87283</cdr:y>
    </cdr:from>
    <cdr:to>
      <cdr:x>0.86053</cdr:x>
      <cdr:y>0.90536</cdr:y>
    </cdr:to>
    <cdr:sp macro="" textlink="">
      <cdr:nvSpPr>
        <cdr:cNvPr id="18" name="Textfeld 1"/>
        <cdr:cNvSpPr txBox="1"/>
      </cdr:nvSpPr>
      <cdr:spPr>
        <a:xfrm xmlns:a="http://schemas.openxmlformats.org/drawingml/2006/main">
          <a:off x="6392333" y="5224680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0.68824</cdr:x>
      <cdr:y>0.96747</cdr:y>
    </cdr:from>
    <cdr:to>
      <cdr:x>0.86053</cdr:x>
      <cdr:y>1</cdr:y>
    </cdr:to>
    <cdr:sp macro="" textlink="">
      <cdr:nvSpPr>
        <cdr:cNvPr id="19" name="Textfeld 1"/>
        <cdr:cNvSpPr txBox="1"/>
      </cdr:nvSpPr>
      <cdr:spPr>
        <a:xfrm xmlns:a="http://schemas.openxmlformats.org/drawingml/2006/main">
          <a:off x="6392333" y="5791199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0.68824</cdr:x>
      <cdr:y>0.92015</cdr:y>
    </cdr:from>
    <cdr:to>
      <cdr:x>0.86053</cdr:x>
      <cdr:y>0.95268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6392333" y="5507939"/>
          <a:ext cx="1600200" cy="194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0.65451</cdr:x>
      <cdr:y>0.86533</cdr:y>
    </cdr:from>
    <cdr:to>
      <cdr:x>0.69244</cdr:x>
      <cdr:y>0.92021</cdr:y>
    </cdr:to>
    <cdr:pic>
      <cdr:nvPicPr>
        <cdr:cNvPr id="2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79028" y="5179813"/>
          <a:ext cx="352288" cy="3284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0.65851</cdr:x>
      <cdr:y>0.91852</cdr:y>
    </cdr:from>
    <cdr:to>
      <cdr:x>0.68843</cdr:x>
      <cdr:y>0.96181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16221" y="5498207"/>
          <a:ext cx="277903" cy="25912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0.09689</cdr:x>
      <cdr:y>0.06082</cdr:y>
    </cdr:from>
    <cdr:to>
      <cdr:x>0.34484</cdr:x>
      <cdr:y>0.12588</cdr:y>
    </cdr:to>
    <cdr:sp macro="" textlink="">
      <cdr:nvSpPr>
        <cdr:cNvPr id="23" name="Textfeld 1"/>
        <cdr:cNvSpPr txBox="1"/>
      </cdr:nvSpPr>
      <cdr:spPr>
        <a:xfrm xmlns:a="http://schemas.openxmlformats.org/drawingml/2006/main">
          <a:off x="897466" y="364067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bewusste Informationsversorgung</a:t>
          </a:r>
        </a:p>
      </cdr:txBody>
    </cdr:sp>
  </cdr:relSizeAnchor>
  <cdr:relSizeAnchor xmlns:cdr="http://schemas.openxmlformats.org/drawingml/2006/chartDrawing">
    <cdr:from>
      <cdr:x>0.34461</cdr:x>
      <cdr:y>0.90806</cdr:y>
    </cdr:from>
    <cdr:to>
      <cdr:x>0.59256</cdr:x>
      <cdr:y>0.97312</cdr:y>
    </cdr:to>
    <cdr:sp macro="" textlink="">
      <cdr:nvSpPr>
        <cdr:cNvPr id="24" name="Textfeld 2"/>
        <cdr:cNvSpPr txBox="1"/>
      </cdr:nvSpPr>
      <cdr:spPr>
        <a:xfrm xmlns:a="http://schemas.openxmlformats.org/drawingml/2006/main">
          <a:off x="3191961" y="5435586"/>
          <a:ext cx="2296646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Informationspolitik, abge-stimmt auf individuelle Bedürfnisse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0.79616</cdr:x>
      <cdr:y>0.84017</cdr:y>
    </cdr:from>
    <cdr:to>
      <cdr:x>0.98744</cdr:x>
      <cdr:y>0.90523</cdr:y>
    </cdr:to>
    <cdr:sp macro="" textlink="">
      <cdr:nvSpPr>
        <cdr:cNvPr id="25" name="Textfeld 2"/>
        <cdr:cNvSpPr txBox="1"/>
      </cdr:nvSpPr>
      <cdr:spPr>
        <a:xfrm xmlns:a="http://schemas.openxmlformats.org/drawingml/2006/main">
          <a:off x="7374466" y="5029201"/>
          <a:ext cx="1771711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aktiven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nachfragen: Inhalt, Frequenz etc.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0.76143</cdr:x>
      <cdr:y>0.77511</cdr:y>
    </cdr:from>
    <cdr:to>
      <cdr:x>0.80439</cdr:x>
      <cdr:y>0.92221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052734" y="4639733"/>
          <a:ext cx="397933" cy="88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5400">
              <a:solidFill>
                <a:schemeClr val="tx2">
                  <a:lumMod val="40000"/>
                  <a:lumOff val="60000"/>
                </a:schemeClr>
              </a:solidFill>
              <a:latin typeface="Arial"/>
              <a:cs typeface="Arial"/>
            </a:rPr>
            <a:t>}</a:t>
          </a:r>
          <a:endParaRPr lang="de-CH" sz="5400">
            <a:solidFill>
              <a:schemeClr val="tx2">
                <a:lumMod val="40000"/>
                <a:lumOff val="6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0.34458</cdr:x>
      <cdr:y>0.12306</cdr:y>
    </cdr:from>
    <cdr:to>
      <cdr:x>0.59161</cdr:x>
      <cdr:y>0.50212</cdr:y>
    </cdr:to>
    <cdr:sp macro="" textlink="">
      <cdr:nvSpPr>
        <cdr:cNvPr id="3" name="Rechteck 2"/>
        <cdr:cNvSpPr/>
      </cdr:nvSpPr>
      <cdr:spPr>
        <a:xfrm xmlns:a="http://schemas.openxmlformats.org/drawingml/2006/main">
          <a:off x="3200401" y="736600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3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0.34458</cdr:x>
      <cdr:y>0.05375</cdr:y>
    </cdr:from>
    <cdr:to>
      <cdr:x>0.61883</cdr:x>
      <cdr:y>0.12588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91684" y="321734"/>
          <a:ext cx="2540249" cy="4317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Enge Zusammenarbeit und Kooperation; Zustimmung zum Wandel sicherstellen</a:t>
          </a:r>
        </a:p>
      </cdr:txBody>
    </cdr:sp>
  </cdr:relSizeAnchor>
  <cdr:relSizeAnchor xmlns:cdr="http://schemas.openxmlformats.org/drawingml/2006/chartDrawing">
    <cdr:from>
      <cdr:x>0.07282</cdr:x>
      <cdr:y>0.31259</cdr:y>
    </cdr:from>
    <cdr:to>
      <cdr:x>0.09996</cdr:x>
      <cdr:y>0.50354</cdr:y>
    </cdr:to>
    <cdr:sp macro="" textlink="">
      <cdr:nvSpPr>
        <cdr:cNvPr id="4" name="Textfeld 3"/>
        <cdr:cNvSpPr txBox="1"/>
      </cdr:nvSpPr>
      <cdr:spPr>
        <a:xfrm xmlns:a="http://schemas.openxmlformats.org/drawingml/2006/main" rot="16200000">
          <a:off x="230885" y="2316596"/>
          <a:ext cx="1143003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0.07202</cdr:x>
      <cdr:y>0.12447</cdr:y>
    </cdr:from>
    <cdr:to>
      <cdr:x>0.09917</cdr:x>
      <cdr:y>0.314</cdr:y>
    </cdr:to>
    <cdr:sp macro="" textlink="">
      <cdr:nvSpPr>
        <cdr:cNvPr id="5" name="Textfeld 4"/>
        <cdr:cNvSpPr txBox="1"/>
      </cdr:nvSpPr>
      <cdr:spPr>
        <a:xfrm xmlns:a="http://schemas.openxmlformats.org/drawingml/2006/main" rot="16200000">
          <a:off x="227735" y="1186248"/>
          <a:ext cx="1134532" cy="25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0.07586</cdr:x>
      <cdr:y>0.49788</cdr:y>
    </cdr:from>
    <cdr:to>
      <cdr:x>0.10118</cdr:x>
      <cdr:y>0.69307</cdr:y>
    </cdr:to>
    <cdr:sp macro="" textlink="">
      <cdr:nvSpPr>
        <cdr:cNvPr id="6" name="Textfeld 5"/>
        <cdr:cNvSpPr txBox="1"/>
      </cdr:nvSpPr>
      <cdr:spPr>
        <a:xfrm xmlns:a="http://schemas.openxmlformats.org/drawingml/2006/main" rot="16200000">
          <a:off x="237966" y="3446883"/>
          <a:ext cx="1168403" cy="235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0.07272</cdr:x>
      <cdr:y>0.69165</cdr:y>
    </cdr:from>
    <cdr:to>
      <cdr:x>0.09986</cdr:x>
      <cdr:y>0.8817</cdr:y>
    </cdr:to>
    <cdr:sp macro="" textlink="">
      <cdr:nvSpPr>
        <cdr:cNvPr id="7" name="Textfeld 6"/>
        <cdr:cNvSpPr txBox="1"/>
      </cdr:nvSpPr>
      <cdr:spPr>
        <a:xfrm xmlns:a="http://schemas.openxmlformats.org/drawingml/2006/main" rot="16200000">
          <a:off x="232657" y="4582960"/>
          <a:ext cx="1137597" cy="252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0.34605</cdr:x>
      <cdr:y>0.8794</cdr:y>
    </cdr:from>
    <cdr:to>
      <cdr:x>0.46946</cdr:x>
      <cdr:y>0.92154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3214104" y="5264003"/>
          <a:ext cx="1146229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hoch</a:t>
          </a:r>
        </a:p>
      </cdr:txBody>
    </cdr:sp>
  </cdr:relSizeAnchor>
  <cdr:relSizeAnchor xmlns:cdr="http://schemas.openxmlformats.org/drawingml/2006/chartDrawing">
    <cdr:from>
      <cdr:x>0.46855</cdr:x>
      <cdr:y>0.88132</cdr:y>
    </cdr:from>
    <cdr:to>
      <cdr:x>0.5907</cdr:x>
      <cdr:y>0.92346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351868" y="5275522"/>
          <a:ext cx="1134532" cy="252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hoch</a:t>
          </a:r>
        </a:p>
      </cdr:txBody>
    </cdr:sp>
  </cdr:relSizeAnchor>
  <cdr:relSizeAnchor xmlns:cdr="http://schemas.openxmlformats.org/drawingml/2006/chartDrawing">
    <cdr:from>
      <cdr:x>0.22425</cdr:x>
      <cdr:y>0.8811</cdr:y>
    </cdr:from>
    <cdr:to>
      <cdr:x>0.34822</cdr:x>
      <cdr:y>0.92041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082800" y="5274206"/>
          <a:ext cx="1151468" cy="23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gering</a:t>
          </a:r>
        </a:p>
      </cdr:txBody>
    </cdr:sp>
  </cdr:relSizeAnchor>
  <cdr:relSizeAnchor xmlns:cdr="http://schemas.openxmlformats.org/drawingml/2006/chartDrawing">
    <cdr:from>
      <cdr:x>0.09849</cdr:x>
      <cdr:y>0.88049</cdr:y>
    </cdr:from>
    <cdr:to>
      <cdr:x>0.22334</cdr:x>
      <cdr:y>0.92263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914739" y="5270554"/>
          <a:ext cx="1159594" cy="252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sehr gering</a:t>
          </a:r>
        </a:p>
      </cdr:txBody>
    </cdr:sp>
  </cdr:relSizeAnchor>
  <cdr:relSizeAnchor xmlns:cdr="http://schemas.openxmlformats.org/drawingml/2006/chartDrawing">
    <cdr:from>
      <cdr:x>0.10027</cdr:x>
      <cdr:y>0.49929</cdr:y>
    </cdr:from>
    <cdr:to>
      <cdr:x>0.34731</cdr:x>
      <cdr:y>0.87836</cdr:y>
    </cdr:to>
    <cdr:sp macro="" textlink="">
      <cdr:nvSpPr>
        <cdr:cNvPr id="12" name="Rechteck 11"/>
        <cdr:cNvSpPr/>
      </cdr:nvSpPr>
      <cdr:spPr>
        <a:xfrm xmlns:a="http://schemas.openxmlformats.org/drawingml/2006/main">
          <a:off x="931335" y="2988734"/>
          <a:ext cx="2294466" cy="2269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accent4">
              <a:lumMod val="50000"/>
            </a:schemeClr>
          </a:solidFill>
        </a:ln>
        <a:effectLst xmlns:a="http://schemas.openxmlformats.org/drawingml/2006/main">
          <a:glow rad="63500">
            <a:schemeClr val="accent1">
              <a:satMod val="175000"/>
              <a:alpha val="40000"/>
            </a:schemeClr>
          </a:glo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0.08867</cdr:x>
      <cdr:y>0.90263</cdr:y>
    </cdr:from>
    <cdr:to>
      <cdr:x>0.36015</cdr:x>
      <cdr:y>0.96769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821267" y="5403083"/>
          <a:ext cx="2514599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Überwachen, ob sich Beeinflusser-potential oder Betroffenheit ändert</a:t>
          </a:r>
          <a:endParaRPr lang="de-CH" sz="1000" i="1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0.08592</cdr:x>
      <cdr:y>0.06081</cdr:y>
    </cdr:from>
    <cdr:to>
      <cdr:x>0.35649</cdr:x>
      <cdr:y>0.12588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795868" y="364005"/>
          <a:ext cx="2506132" cy="389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Zufriedenheit sicherstellen. Anliegen ernst nehmen</a:t>
          </a:r>
        </a:p>
      </cdr:txBody>
    </cdr:sp>
  </cdr:relSizeAnchor>
  <cdr:relSizeAnchor xmlns:cdr="http://schemas.openxmlformats.org/drawingml/2006/chartDrawing">
    <cdr:from>
      <cdr:x>0.34823</cdr:x>
      <cdr:y>0.90263</cdr:y>
    </cdr:from>
    <cdr:to>
      <cdr:x>0.59618</cdr:x>
      <cdr:y>0.96769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3225492" y="5403083"/>
          <a:ext cx="2296645" cy="3894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Infomieren, um das Gefühl</a:t>
          </a:r>
          <a:r>
            <a:rPr lang="de-CH" sz="1000" i="1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000" i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"ich werde nicht umsorgt" zu vermeiden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keholderanalyse_plusMonitoring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keholdereinschätzung"/>
      <sheetName val="Information vs Beeinflusser"/>
      <sheetName val="Information vs Beeinflusser +"/>
      <sheetName val="Betroffenheit vs Beeinflusser"/>
      <sheetName val="Einstellung"/>
      <sheetName val="Einstellung+"/>
      <sheetName val="Einbindung"/>
      <sheetName val="Stakeholdereinschätzung - 2 "/>
      <sheetName val="Definition der Kategori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0">
          <cell r="A60" t="str">
            <v>sehr gering</v>
          </cell>
        </row>
        <row r="61">
          <cell r="A61" t="str">
            <v>gering</v>
          </cell>
        </row>
        <row r="62">
          <cell r="A62" t="str">
            <v>hoch</v>
          </cell>
        </row>
        <row r="63">
          <cell r="A63" t="str">
            <v>sehr hoch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elle6" displayName="Tabelle6" ref="A2:G18" totalsRowShown="0" headerRowDxfId="48" dataDxfId="47" tableBorderDxfId="46">
  <autoFilter ref="A2:G18"/>
  <tableColumns count="7">
    <tableColumn id="1" name="Nr." dataDxfId="45"/>
    <tableColumn id="2" name="Bezeichnung" dataDxfId="44"/>
    <tableColumn id="3" name="Informations-bedürfnis" dataDxfId="43"/>
    <tableColumn id="4" name="Einfluss" dataDxfId="42"/>
    <tableColumn id="8" name="Betroffenheit " dataDxfId="41"/>
    <tableColumn id="5" name="Beschreibung" dataDxfId="40"/>
    <tableColumn id="6" name="Repräsentanten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A4:C12" totalsRowShown="0" headerRowDxfId="38" dataDxfId="36" headerRowBorderDxfId="37" tableBorderDxfId="35">
  <autoFilter ref="A4:C12"/>
  <tableColumns count="3">
    <tableColumn id="1" name="Name" dataDxfId="34"/>
    <tableColumn id="2" name="Wert" dataDxfId="33"/>
    <tableColumn id="3" name="Beschreibung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le32" displayName="Tabelle32" ref="A15:C23" totalsRowShown="0" headerRowDxfId="31" dataDxfId="29" headerRowBorderDxfId="30" tableBorderDxfId="28">
  <autoFilter ref="A15:C23"/>
  <tableColumns count="3">
    <tableColumn id="1" name="Name" dataDxfId="27"/>
    <tableColumn id="2" name="Wert" dataDxfId="26"/>
    <tableColumn id="3" name="Beschreibung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335" displayName="Tabelle335" ref="A26:C34" totalsRowShown="0" headerRowDxfId="24" dataDxfId="22" headerRowBorderDxfId="23" tableBorderDxfId="21">
  <autoFilter ref="A26:C34"/>
  <tableColumns count="3">
    <tableColumn id="1" name="Name" dataDxfId="20"/>
    <tableColumn id="2" name="Wert" dataDxfId="19"/>
    <tableColumn id="3" name="Beschreibung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le68" displayName="Tabelle68" ref="A2:O18" totalsRowShown="0" headerRowDxfId="17" dataDxfId="16" tableBorderDxfId="15">
  <tableColumns count="15">
    <tableColumn id="1" name="Nr." dataDxfId="14"/>
    <tableColumn id="2" name="Titel" dataDxfId="13"/>
    <tableColumn id="3" name="Informationsbedürfnis_x000a_Text" dataDxfId="12">
      <calculatedColumnFormula>+Tabelle6[[#This Row],[Informations-bedürfnis]]</calculatedColumnFormula>
    </tableColumn>
    <tableColumn id="4" name="Einfluss_x000a_Text" dataDxfId="11">
      <calculatedColumnFormula>+Tabelle6[[#This Row],[Einfluss]]</calculatedColumnFormula>
    </tableColumn>
    <tableColumn id="8" name="Betroffenheit_x000a_Text" dataDxfId="10">
      <calculatedColumnFormula>+Tabelle6[[#This Row],[Betroffenheit ]]</calculatedColumnFormula>
    </tableColumn>
    <tableColumn id="5" name="Informationsbedürfnis_x000a_Zahl" dataDxfId="9">
      <calculatedColumnFormula>VLOOKUP(C3,'Definition der Kategorien'!$A$5:$B$11,2,FALSE)</calculatedColumnFormula>
    </tableColumn>
    <tableColumn id="6" name="Einfluss_x000a_Zahl" dataDxfId="8">
      <calculatedColumnFormula>VLOOKUP(D3,'Definition der Kategorien'!$A$16:B$22,2,FALSE)</calculatedColumnFormula>
    </tableColumn>
    <tableColumn id="12" name="Betroffenheit_x000a_Zahl" dataDxfId="7">
      <calculatedColumnFormula>VLOOKUP(E3,'Definition der Kategorien'!$A$27:$B$33,2,FALSE)</calculatedColumnFormula>
    </tableColumn>
    <tableColumn id="16" name="Korrektur 1" dataDxfId="6"/>
    <tableColumn id="31" name="Korrektur 2" dataDxfId="5"/>
    <tableColumn id="17" name="Informationsbedürfnis" dataDxfId="4">
      <calculatedColumnFormula>+Tabelle68[[#This Row],[Informationsbedürfnis
Zahl]]-Tabelle68[[#This Row],[Korrektur 1]]</calculatedColumnFormula>
    </tableColumn>
    <tableColumn id="20" name="Einfluss_x000a_1" dataDxfId="3">
      <calculatedColumnFormula>+Tabelle68[[#This Row],[Einfluss
Zahl]]+Tabelle68[[#This Row],[Korrektur 1]]</calculatedColumnFormula>
    </tableColumn>
    <tableColumn id="18" name="Einfluss_x000a_2" dataDxfId="2">
      <calculatedColumnFormula>+Tabelle68[[#This Row],[Einfluss
Zahl]]-Tabelle68[[#This Row],[Korrektur 2]]</calculatedColumnFormula>
    </tableColumn>
    <tableColumn id="14" name="Betroffenheit_x000a_1" dataDxfId="1">
      <calculatedColumnFormula>+(Tabelle68[[#This Row],[Betroffenheit
Zahl]]-Tabelle68[[#This Row],[Korrektur 1]])*100</calculatedColumnFormula>
    </tableColumn>
    <tableColumn id="15" name="Betroffenheit_x000a_2" dataDxfId="0">
      <calculatedColumnFormula>Tabelle68[[#This Row],[Betroffenheit
Zahl]]-Tabelle68[[#This Row],[Korrektur 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77"/>
  <sheetViews>
    <sheetView tabSelected="1" workbookViewId="0"/>
  </sheetViews>
  <sheetFormatPr baseColWidth="10" defaultRowHeight="13.2" x14ac:dyDescent="0.25"/>
  <cols>
    <col min="1" max="1" width="5.33203125" style="3" customWidth="1"/>
    <col min="2" max="2" width="42.5546875" style="19" customWidth="1"/>
    <col min="3" max="4" width="14.21875" style="3" customWidth="1"/>
    <col min="5" max="5" width="14.21875" style="19" customWidth="1"/>
    <col min="6" max="6" width="28.33203125" style="19" customWidth="1"/>
    <col min="7" max="7" width="41.33203125" customWidth="1"/>
  </cols>
  <sheetData>
    <row r="1" spans="1:8" ht="22.8" x14ac:dyDescent="0.25">
      <c r="A1" s="31" t="s">
        <v>14</v>
      </c>
      <c r="B1" s="18"/>
      <c r="C1" s="77"/>
      <c r="D1" s="76"/>
      <c r="E1" s="78"/>
      <c r="F1" s="21"/>
    </row>
    <row r="2" spans="1:8" ht="27" customHeight="1" x14ac:dyDescent="0.25">
      <c r="A2" s="4" t="s">
        <v>0</v>
      </c>
      <c r="B2" s="5" t="s">
        <v>50</v>
      </c>
      <c r="C2" s="5" t="s">
        <v>10</v>
      </c>
      <c r="D2" s="5" t="s">
        <v>38</v>
      </c>
      <c r="E2" s="6" t="s">
        <v>43</v>
      </c>
      <c r="F2" s="6" t="s">
        <v>3</v>
      </c>
      <c r="G2" s="5" t="s">
        <v>13</v>
      </c>
    </row>
    <row r="3" spans="1:8" x14ac:dyDescent="0.25">
      <c r="A3" s="25">
        <v>1</v>
      </c>
      <c r="B3" s="39" t="s">
        <v>57</v>
      </c>
      <c r="C3" s="7" t="s">
        <v>5</v>
      </c>
      <c r="D3" s="27" t="s">
        <v>6</v>
      </c>
      <c r="E3" s="27" t="s">
        <v>8</v>
      </c>
      <c r="F3" s="28"/>
      <c r="G3" s="79" t="s">
        <v>69</v>
      </c>
    </row>
    <row r="4" spans="1:8" x14ac:dyDescent="0.25">
      <c r="A4" s="25">
        <v>2</v>
      </c>
      <c r="B4" s="39" t="s">
        <v>58</v>
      </c>
      <c r="C4" s="27" t="s">
        <v>6</v>
      </c>
      <c r="D4" s="27" t="s">
        <v>7</v>
      </c>
      <c r="E4" s="7" t="s">
        <v>5</v>
      </c>
      <c r="F4" s="28"/>
      <c r="G4" s="79" t="s">
        <v>68</v>
      </c>
    </row>
    <row r="5" spans="1:8" x14ac:dyDescent="0.25">
      <c r="A5" s="25">
        <v>3</v>
      </c>
      <c r="B5" s="39" t="s">
        <v>59</v>
      </c>
      <c r="C5" s="27" t="s">
        <v>7</v>
      </c>
      <c r="D5" s="27" t="s">
        <v>8</v>
      </c>
      <c r="E5" s="27" t="s">
        <v>6</v>
      </c>
      <c r="F5" s="28"/>
      <c r="G5" s="79" t="s">
        <v>65</v>
      </c>
    </row>
    <row r="6" spans="1:8" x14ac:dyDescent="0.25">
      <c r="A6" s="25">
        <v>4</v>
      </c>
      <c r="B6" s="39" t="s">
        <v>60</v>
      </c>
      <c r="C6" s="27" t="s">
        <v>8</v>
      </c>
      <c r="D6" s="7" t="s">
        <v>5</v>
      </c>
      <c r="E6" s="27" t="s">
        <v>7</v>
      </c>
      <c r="F6" s="28"/>
      <c r="G6" s="79" t="s">
        <v>66</v>
      </c>
    </row>
    <row r="7" spans="1:8" x14ac:dyDescent="0.25">
      <c r="A7" s="25">
        <v>5</v>
      </c>
      <c r="B7" s="39" t="s">
        <v>61</v>
      </c>
      <c r="C7" s="7" t="s">
        <v>5</v>
      </c>
      <c r="D7" s="27" t="s">
        <v>6</v>
      </c>
      <c r="E7" s="27" t="s">
        <v>8</v>
      </c>
      <c r="F7" s="28"/>
      <c r="G7" s="79" t="s">
        <v>67</v>
      </c>
    </row>
    <row r="8" spans="1:8" x14ac:dyDescent="0.25">
      <c r="A8" s="25">
        <v>6</v>
      </c>
      <c r="B8" s="39" t="s">
        <v>62</v>
      </c>
      <c r="C8" s="27" t="s">
        <v>6</v>
      </c>
      <c r="D8" s="27" t="s">
        <v>7</v>
      </c>
      <c r="E8" s="30" t="s">
        <v>5</v>
      </c>
      <c r="F8" s="28"/>
      <c r="G8" s="79" t="s">
        <v>70</v>
      </c>
    </row>
    <row r="9" spans="1:8" x14ac:dyDescent="0.25">
      <c r="A9" s="25">
        <v>7</v>
      </c>
      <c r="B9" s="39" t="s">
        <v>63</v>
      </c>
      <c r="C9" s="27" t="s">
        <v>7</v>
      </c>
      <c r="D9" s="27" t="s">
        <v>8</v>
      </c>
      <c r="E9" s="30" t="s">
        <v>6</v>
      </c>
      <c r="F9" s="28"/>
      <c r="G9" s="79" t="s">
        <v>71</v>
      </c>
    </row>
    <row r="10" spans="1:8" x14ac:dyDescent="0.25">
      <c r="A10" s="25">
        <v>8</v>
      </c>
      <c r="B10" s="39" t="s">
        <v>64</v>
      </c>
      <c r="C10" s="27" t="s">
        <v>8</v>
      </c>
      <c r="D10" s="27" t="s">
        <v>5</v>
      </c>
      <c r="E10" s="30" t="s">
        <v>7</v>
      </c>
      <c r="F10" s="28"/>
      <c r="G10" s="79" t="s">
        <v>72</v>
      </c>
    </row>
    <row r="11" spans="1:8" x14ac:dyDescent="0.25">
      <c r="A11" s="25">
        <v>9</v>
      </c>
      <c r="B11" s="39"/>
      <c r="C11" s="7"/>
      <c r="D11" s="27"/>
      <c r="E11" s="27"/>
      <c r="F11" s="28"/>
      <c r="G11" s="22"/>
    </row>
    <row r="12" spans="1:8" x14ac:dyDescent="0.25">
      <c r="A12" s="25">
        <v>10</v>
      </c>
      <c r="B12" s="39"/>
      <c r="C12" s="27"/>
      <c r="D12" s="27"/>
      <c r="E12" s="7"/>
      <c r="F12" s="28"/>
      <c r="G12" s="22"/>
    </row>
    <row r="13" spans="1:8" x14ac:dyDescent="0.25">
      <c r="A13" s="25">
        <v>11</v>
      </c>
      <c r="B13" s="39"/>
      <c r="C13" s="27"/>
      <c r="D13" s="27"/>
      <c r="E13" s="27"/>
      <c r="F13" s="28"/>
      <c r="G13" s="22"/>
    </row>
    <row r="14" spans="1:8" x14ac:dyDescent="0.25">
      <c r="A14" s="25">
        <v>12</v>
      </c>
      <c r="B14" s="39"/>
      <c r="C14" s="27"/>
      <c r="D14" s="44"/>
      <c r="E14" s="44"/>
      <c r="F14" s="44"/>
      <c r="G14" s="45"/>
      <c r="H14" s="43"/>
    </row>
    <row r="15" spans="1:8" x14ac:dyDescent="0.25">
      <c r="A15" s="25">
        <v>13</v>
      </c>
      <c r="B15" s="39"/>
      <c r="C15" s="7"/>
      <c r="D15" s="27"/>
      <c r="E15" s="27"/>
      <c r="F15" s="28"/>
      <c r="G15" s="22"/>
    </row>
    <row r="16" spans="1:8" x14ac:dyDescent="0.25">
      <c r="A16" s="25">
        <v>14</v>
      </c>
      <c r="B16" s="39"/>
      <c r="C16" s="27"/>
      <c r="D16" s="27"/>
      <c r="E16" s="30"/>
      <c r="F16" s="28"/>
      <c r="G16" s="22"/>
    </row>
    <row r="17" spans="1:7" x14ac:dyDescent="0.25">
      <c r="A17" s="25">
        <v>15</v>
      </c>
      <c r="B17" s="39"/>
      <c r="C17" s="27"/>
      <c r="D17" s="27"/>
      <c r="E17" s="30"/>
      <c r="F17" s="28"/>
      <c r="G17" s="22"/>
    </row>
    <row r="18" spans="1:7" x14ac:dyDescent="0.25">
      <c r="A18" s="25">
        <v>16</v>
      </c>
      <c r="B18" s="39"/>
      <c r="C18" s="27"/>
      <c r="D18" s="27"/>
      <c r="E18" s="30"/>
      <c r="F18" s="28"/>
      <c r="G18" s="22"/>
    </row>
    <row r="19" spans="1:7" ht="4.8" customHeight="1" x14ac:dyDescent="0.25"/>
    <row r="20" spans="1:7" ht="27.6" customHeight="1" x14ac:dyDescent="0.25">
      <c r="B20" s="35" t="s">
        <v>16</v>
      </c>
      <c r="C20" s="80" t="s">
        <v>56</v>
      </c>
      <c r="D20" s="80"/>
      <c r="E20" s="80"/>
      <c r="F20" s="80"/>
      <c r="G20" s="80"/>
    </row>
    <row r="21" spans="1:7" ht="6" customHeight="1" x14ac:dyDescent="0.25">
      <c r="B21" s="35"/>
      <c r="C21" s="21"/>
      <c r="D21" s="19"/>
      <c r="G21" s="19"/>
    </row>
    <row r="22" spans="1:7" ht="27.6" customHeight="1" x14ac:dyDescent="0.25">
      <c r="B22" s="35" t="s">
        <v>17</v>
      </c>
      <c r="C22" s="81" t="s">
        <v>73</v>
      </c>
      <c r="D22" s="81"/>
      <c r="E22" s="81"/>
      <c r="F22" s="81"/>
      <c r="G22" s="81"/>
    </row>
    <row r="23" spans="1:7" ht="6" customHeight="1" x14ac:dyDescent="0.25">
      <c r="B23" s="35"/>
      <c r="C23" s="21"/>
      <c r="D23" s="19"/>
      <c r="G23" s="19"/>
    </row>
    <row r="24" spans="1:7" ht="27.6" customHeight="1" x14ac:dyDescent="0.25">
      <c r="B24" s="35" t="s">
        <v>18</v>
      </c>
      <c r="C24" s="82" t="s">
        <v>74</v>
      </c>
      <c r="D24" s="82"/>
      <c r="E24" s="82"/>
      <c r="F24" s="82"/>
      <c r="G24" s="82"/>
    </row>
    <row r="25" spans="1:7" ht="6.6" customHeight="1" x14ac:dyDescent="0.25">
      <c r="C25" s="19"/>
      <c r="D25" s="19"/>
      <c r="G25" s="19"/>
    </row>
    <row r="27" spans="1:7" x14ac:dyDescent="0.25">
      <c r="A27" s="9"/>
      <c r="B27" s="20"/>
      <c r="C27" s="9"/>
      <c r="D27" s="9"/>
      <c r="E27" s="20"/>
      <c r="F27" s="20"/>
    </row>
    <row r="28" spans="1:7" x14ac:dyDescent="0.25">
      <c r="A28" s="9"/>
      <c r="B28" s="20"/>
      <c r="C28" s="9"/>
      <c r="D28" s="9"/>
      <c r="E28" s="20"/>
      <c r="F28" s="2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</sheetData>
  <mergeCells count="3">
    <mergeCell ref="C20:G20"/>
    <mergeCell ref="C22:G22"/>
    <mergeCell ref="C24:G24"/>
  </mergeCells>
  <phoneticPr fontId="1" type="noConversion"/>
  <dataValidations count="7">
    <dataValidation type="list" allowBlank="1" showInputMessage="1" showErrorMessage="1" sqref="H4:H5 H9:H14 H7">
      <formula1>$B$5:$B$10</formula1>
    </dataValidation>
    <dataValidation type="list" allowBlank="1" showInputMessage="1" showErrorMessage="1" sqref="H6">
      <formula1>"hallo, jetzt"</formula1>
    </dataValidation>
    <dataValidation type="list" allowBlank="1" showDropDown="1" showInputMessage="1" showErrorMessage="1" sqref="H8">
      <formula1>"halll, hahdasdf,sdfasdf"</formula1>
    </dataValidation>
    <dataValidation type="list" allowBlank="1" showInputMessage="1" showErrorMessage="1" sqref="C3:C18">
      <formula1>Informationsbedarf</formula1>
    </dataValidation>
    <dataValidation type="list" allowBlank="1" showInputMessage="1" showErrorMessage="1" sqref="E3:E18">
      <formula1>Betroffenheit</formula1>
    </dataValidation>
    <dataValidation type="list" allowBlank="1" showInputMessage="1" showErrorMessage="1" sqref="D3:D18">
      <formula1>Einflussstärke</formula1>
    </dataValidation>
    <dataValidation allowBlank="1" showInputMessage="1" showErrorMessage="1" promptTitle="name of the risk" sqref="B3:B18 C20"/>
  </dataValidations>
  <pageMargins left="0.78740157480314965" right="0.78740157480314965" top="0.98425196850393704" bottom="0.98425196850393704" header="0.51181102362204722" footer="0.51181102362204722"/>
  <pageSetup paperSize="9" scale="80" fitToHeight="0" orientation="landscape" r:id="rId1"/>
  <headerFooter alignWithMargins="0">
    <oddFooter>&amp;R© bosshart consulting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C34"/>
  <sheetViews>
    <sheetView workbookViewId="0"/>
  </sheetViews>
  <sheetFormatPr baseColWidth="10" defaultRowHeight="13.2" x14ac:dyDescent="0.25"/>
  <cols>
    <col min="1" max="1" width="21.6640625" style="3" customWidth="1"/>
    <col min="2" max="2" width="8" style="3" customWidth="1"/>
    <col min="3" max="3" width="114.88671875" style="3" customWidth="1"/>
  </cols>
  <sheetData>
    <row r="1" spans="1:3" ht="22.8" x14ac:dyDescent="0.25">
      <c r="A1" s="29" t="s">
        <v>51</v>
      </c>
      <c r="B1" s="29"/>
      <c r="C1" s="29"/>
    </row>
    <row r="2" spans="1:3" ht="13.2" customHeight="1" x14ac:dyDescent="0.25">
      <c r="A2" s="11"/>
      <c r="B2" s="12"/>
      <c r="C2" s="12"/>
    </row>
    <row r="3" spans="1:3" ht="15.6" x14ac:dyDescent="0.25">
      <c r="A3" s="36" t="s">
        <v>44</v>
      </c>
      <c r="B3" s="13"/>
      <c r="C3" s="14"/>
    </row>
    <row r="4" spans="1:3" x14ac:dyDescent="0.25">
      <c r="A4" s="15" t="s">
        <v>2</v>
      </c>
      <c r="B4" s="15" t="s">
        <v>4</v>
      </c>
      <c r="C4" s="15" t="s">
        <v>3</v>
      </c>
    </row>
    <row r="5" spans="1:3" x14ac:dyDescent="0.25">
      <c r="A5" s="8" t="s">
        <v>5</v>
      </c>
      <c r="B5" s="32">
        <v>1</v>
      </c>
      <c r="C5" s="39" t="s">
        <v>32</v>
      </c>
    </row>
    <row r="6" spans="1:3" x14ac:dyDescent="0.25">
      <c r="A6" s="8" t="s">
        <v>6</v>
      </c>
      <c r="B6" s="32">
        <v>2</v>
      </c>
      <c r="C6" s="39" t="s">
        <v>31</v>
      </c>
    </row>
    <row r="7" spans="1:3" x14ac:dyDescent="0.25">
      <c r="A7" s="8" t="s">
        <v>7</v>
      </c>
      <c r="B7" s="32">
        <v>3</v>
      </c>
      <c r="C7" s="39" t="s">
        <v>52</v>
      </c>
    </row>
    <row r="8" spans="1:3" x14ac:dyDescent="0.25">
      <c r="A8" s="8" t="s">
        <v>8</v>
      </c>
      <c r="B8" s="32">
        <v>4</v>
      </c>
      <c r="C8" s="39" t="s">
        <v>33</v>
      </c>
    </row>
    <row r="9" spans="1:3" x14ac:dyDescent="0.25">
      <c r="A9" s="8"/>
      <c r="B9" s="32">
        <v>5</v>
      </c>
      <c r="C9" s="39"/>
    </row>
    <row r="10" spans="1:3" x14ac:dyDescent="0.25">
      <c r="A10" s="8"/>
      <c r="B10" s="32">
        <v>6</v>
      </c>
      <c r="C10" s="39"/>
    </row>
    <row r="11" spans="1:3" ht="15.75" customHeight="1" x14ac:dyDescent="0.25">
      <c r="A11" s="17"/>
      <c r="B11" s="33">
        <v>7</v>
      </c>
      <c r="C11" s="65"/>
    </row>
    <row r="12" spans="1:3" x14ac:dyDescent="0.25">
      <c r="A12" s="66">
        <f>COUNTA(A5:A11)</f>
        <v>4</v>
      </c>
      <c r="B12" s="67" t="s">
        <v>37</v>
      </c>
      <c r="C12" s="68"/>
    </row>
    <row r="14" spans="1:3" ht="15.6" x14ac:dyDescent="0.25">
      <c r="A14" s="69" t="s">
        <v>39</v>
      </c>
      <c r="B14" s="13"/>
      <c r="C14" s="70"/>
    </row>
    <row r="15" spans="1:3" x14ac:dyDescent="0.25">
      <c r="A15" s="15" t="s">
        <v>2</v>
      </c>
      <c r="B15" s="15" t="s">
        <v>4</v>
      </c>
      <c r="C15" s="15" t="s">
        <v>3</v>
      </c>
    </row>
    <row r="16" spans="1:3" x14ac:dyDescent="0.25">
      <c r="A16" s="8" t="s">
        <v>5</v>
      </c>
      <c r="B16" s="32">
        <v>1</v>
      </c>
      <c r="C16" s="39" t="s">
        <v>75</v>
      </c>
    </row>
    <row r="17" spans="1:3" x14ac:dyDescent="0.25">
      <c r="A17" s="8" t="s">
        <v>6</v>
      </c>
      <c r="B17" s="32">
        <v>2</v>
      </c>
      <c r="C17" s="39" t="s">
        <v>53</v>
      </c>
    </row>
    <row r="18" spans="1:3" x14ac:dyDescent="0.25">
      <c r="A18" s="8" t="s">
        <v>7</v>
      </c>
      <c r="B18" s="32">
        <v>3</v>
      </c>
      <c r="C18" s="39" t="s">
        <v>54</v>
      </c>
    </row>
    <row r="19" spans="1:3" x14ac:dyDescent="0.25">
      <c r="A19" s="8" t="s">
        <v>8</v>
      </c>
      <c r="B19" s="32">
        <v>4</v>
      </c>
      <c r="C19" s="39" t="s">
        <v>55</v>
      </c>
    </row>
    <row r="20" spans="1:3" x14ac:dyDescent="0.25">
      <c r="A20" s="8"/>
      <c r="B20" s="32">
        <v>5</v>
      </c>
      <c r="C20" s="39"/>
    </row>
    <row r="21" spans="1:3" x14ac:dyDescent="0.25">
      <c r="A21" s="8"/>
      <c r="B21" s="32">
        <v>6</v>
      </c>
      <c r="C21" s="39"/>
    </row>
    <row r="22" spans="1:3" x14ac:dyDescent="0.25">
      <c r="A22" s="17"/>
      <c r="B22" s="33">
        <v>7</v>
      </c>
      <c r="C22" s="65"/>
    </row>
    <row r="23" spans="1:3" x14ac:dyDescent="0.25">
      <c r="A23" s="71">
        <f>COUNTA(A16:A22)</f>
        <v>4</v>
      </c>
      <c r="B23" s="67" t="s">
        <v>37</v>
      </c>
      <c r="C23" s="72"/>
    </row>
    <row r="24" spans="1:3" x14ac:dyDescent="0.25">
      <c r="A24" s="26"/>
      <c r="B24" s="23"/>
      <c r="C24" s="24"/>
    </row>
    <row r="25" spans="1:3" ht="20.399999999999999" customHeight="1" x14ac:dyDescent="0.25">
      <c r="A25" s="69" t="s">
        <v>9</v>
      </c>
      <c r="B25" s="13"/>
      <c r="C25" s="70"/>
    </row>
    <row r="26" spans="1:3" x14ac:dyDescent="0.25">
      <c r="A26" s="15" t="s">
        <v>2</v>
      </c>
      <c r="B26" s="15" t="s">
        <v>4</v>
      </c>
      <c r="C26" s="15" t="s">
        <v>3</v>
      </c>
    </row>
    <row r="27" spans="1:3" x14ac:dyDescent="0.25">
      <c r="A27" s="8" t="s">
        <v>5</v>
      </c>
      <c r="B27" s="32">
        <v>1</v>
      </c>
      <c r="C27" s="39" t="s">
        <v>76</v>
      </c>
    </row>
    <row r="28" spans="1:3" x14ac:dyDescent="0.25">
      <c r="A28" s="8" t="s">
        <v>6</v>
      </c>
      <c r="B28" s="32">
        <v>2</v>
      </c>
      <c r="C28" s="39" t="s">
        <v>34</v>
      </c>
    </row>
    <row r="29" spans="1:3" x14ac:dyDescent="0.25">
      <c r="A29" s="8" t="s">
        <v>7</v>
      </c>
      <c r="B29" s="32">
        <v>3</v>
      </c>
      <c r="C29" s="39" t="s">
        <v>35</v>
      </c>
    </row>
    <row r="30" spans="1:3" x14ac:dyDescent="0.25">
      <c r="A30" s="8" t="s">
        <v>8</v>
      </c>
      <c r="B30" s="32">
        <v>4</v>
      </c>
      <c r="C30" s="39" t="s">
        <v>36</v>
      </c>
    </row>
    <row r="31" spans="1:3" x14ac:dyDescent="0.25">
      <c r="A31" s="8"/>
      <c r="B31" s="32">
        <v>5</v>
      </c>
      <c r="C31" s="39"/>
    </row>
    <row r="32" spans="1:3" x14ac:dyDescent="0.25">
      <c r="A32" s="8"/>
      <c r="B32" s="32">
        <v>6</v>
      </c>
      <c r="C32" s="39"/>
    </row>
    <row r="33" spans="1:3" x14ac:dyDescent="0.25">
      <c r="A33" s="17"/>
      <c r="B33" s="33">
        <v>7</v>
      </c>
      <c r="C33" s="65"/>
    </row>
    <row r="34" spans="1:3" x14ac:dyDescent="0.25">
      <c r="A34" s="71">
        <f>COUNTA(A27:A33)</f>
        <v>4</v>
      </c>
      <c r="B34" s="67" t="s">
        <v>37</v>
      </c>
      <c r="C34" s="72"/>
    </row>
  </sheetData>
  <pageMargins left="0.23622047244094491" right="0.23622047244094491" top="0.35433070866141736" bottom="0.74803149606299213" header="0.11811023622047245" footer="0.31496062992125984"/>
  <pageSetup paperSize="9" orientation="landscape" r:id="rId1"/>
  <headerFooter>
    <oddFooter>&amp;L&amp;P  |  &amp;N&amp;R© bosshart consulting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9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3.2" x14ac:dyDescent="0.25"/>
  <cols>
    <col min="1" max="1" width="5.33203125" style="3" customWidth="1"/>
    <col min="2" max="2" width="16" style="19" customWidth="1"/>
    <col min="3" max="5" width="10.21875" style="3" bestFit="1" customWidth="1"/>
    <col min="6" max="7" width="5.77734375" style="19" bestFit="1" customWidth="1"/>
    <col min="8" max="8" width="5.77734375" bestFit="1" customWidth="1"/>
    <col min="9" max="9" width="5.21875" bestFit="1" customWidth="1"/>
    <col min="10" max="10" width="5.21875" customWidth="1"/>
    <col min="11" max="15" width="5.77734375" customWidth="1"/>
  </cols>
  <sheetData>
    <row r="1" spans="1:15" ht="17.399999999999999" x14ac:dyDescent="0.25">
      <c r="A1" s="1" t="s">
        <v>30</v>
      </c>
      <c r="B1" s="18"/>
      <c r="C1" s="2"/>
      <c r="F1" s="21"/>
      <c r="G1" s="21"/>
    </row>
    <row r="2" spans="1:15" ht="123.6" customHeight="1" x14ac:dyDescent="0.25">
      <c r="A2" s="4" t="s">
        <v>0</v>
      </c>
      <c r="B2" s="5" t="s">
        <v>1</v>
      </c>
      <c r="C2" s="74" t="s">
        <v>15</v>
      </c>
      <c r="D2" s="74" t="s">
        <v>48</v>
      </c>
      <c r="E2" s="74" t="s">
        <v>45</v>
      </c>
      <c r="F2" s="41" t="s">
        <v>12</v>
      </c>
      <c r="G2" s="41" t="s">
        <v>40</v>
      </c>
      <c r="H2" s="41" t="s">
        <v>46</v>
      </c>
      <c r="I2" s="40" t="s">
        <v>20</v>
      </c>
      <c r="J2" s="40" t="s">
        <v>19</v>
      </c>
      <c r="K2" s="75" t="s">
        <v>11</v>
      </c>
      <c r="L2" s="75" t="s">
        <v>41</v>
      </c>
      <c r="M2" s="75" t="s">
        <v>42</v>
      </c>
      <c r="N2" s="75" t="s">
        <v>49</v>
      </c>
      <c r="O2" s="64" t="s">
        <v>47</v>
      </c>
    </row>
    <row r="3" spans="1:15" x14ac:dyDescent="0.25">
      <c r="A3" s="25">
        <v>1</v>
      </c>
      <c r="B3" s="16" t="str">
        <f>+Tabelle6[[#This Row],[Bezeichnung]]</f>
        <v>Gemeinde</v>
      </c>
      <c r="C3" s="7" t="str">
        <f>+Tabelle6[[#This Row],[Informations-bedürfnis]]</f>
        <v>sehr gering</v>
      </c>
      <c r="D3" s="27" t="str">
        <f>+Tabelle6[[#This Row],[Einfluss]]</f>
        <v>gering</v>
      </c>
      <c r="E3" s="27" t="str">
        <f>+Tabelle6[[#This Row],[Betroffenheit ]]</f>
        <v>sehr hoch</v>
      </c>
      <c r="F3" s="28">
        <f>VLOOKUP(C3,'Definition der Kategorien'!$A$5:$B$11,2,FALSE)</f>
        <v>1</v>
      </c>
      <c r="G3" s="28">
        <f>VLOOKUP(D3,'Definition der Kategorien'!$A$16:B$22,2,FALSE)</f>
        <v>2</v>
      </c>
      <c r="H3" s="28">
        <f>VLOOKUP(E3,'Definition der Kategorien'!$A$27:$B$33,2,FALSE)</f>
        <v>4</v>
      </c>
      <c r="I3" s="38">
        <v>-0.40000000000000102</v>
      </c>
      <c r="J3" s="38">
        <v>0.15</v>
      </c>
      <c r="K3" s="34">
        <f>+Tabelle68[[#This Row],[Informationsbedürfnis
Zahl]]-Tabelle68[[#This Row],[Korrektur 1]]</f>
        <v>1.400000000000001</v>
      </c>
      <c r="L3" s="34">
        <f>+Tabelle68[[#This Row],[Einfluss
Zahl]]+Tabelle68[[#This Row],[Korrektur 1]]</f>
        <v>1.599999999999999</v>
      </c>
      <c r="M3" s="34">
        <f>+Tabelle68[[#This Row],[Einfluss
Zahl]]-Tabelle68[[#This Row],[Korrektur 2]]</f>
        <v>1.85</v>
      </c>
      <c r="N3" s="73">
        <f>+(Tabelle68[[#This Row],[Betroffenheit
Zahl]]-Tabelle68[[#This Row],[Korrektur 1]])*100</f>
        <v>440.00000000000011</v>
      </c>
      <c r="O3" s="34">
        <f>Tabelle68[[#This Row],[Betroffenheit
Zahl]]-Tabelle68[[#This Row],[Korrektur 1]]</f>
        <v>4.4000000000000012</v>
      </c>
    </row>
    <row r="4" spans="1:15" x14ac:dyDescent="0.25">
      <c r="A4" s="25">
        <v>2</v>
      </c>
      <c r="B4" s="16" t="str">
        <f>+Tabelle6[[#This Row],[Bezeichnung]]</f>
        <v>Kanton</v>
      </c>
      <c r="C4" s="7" t="str">
        <f>+Tabelle6[[#This Row],[Informations-bedürfnis]]</f>
        <v>gering</v>
      </c>
      <c r="D4" s="27" t="str">
        <f>+Tabelle6[[#This Row],[Einfluss]]</f>
        <v>hoch</v>
      </c>
      <c r="E4" s="27" t="str">
        <f>+Tabelle6[[#This Row],[Betroffenheit ]]</f>
        <v>sehr gering</v>
      </c>
      <c r="F4" s="28">
        <f>VLOOKUP(C4,'Definition der Kategorien'!$A$5:$B$11,2,FALSE)</f>
        <v>2</v>
      </c>
      <c r="G4" s="28">
        <f>VLOOKUP(D4,'Definition der Kategorien'!$A$16:B$22,2,FALSE)</f>
        <v>3</v>
      </c>
      <c r="H4" s="28">
        <f>VLOOKUP(E4,'Definition der Kategorien'!$A$27:$B$33,2,FALSE)</f>
        <v>1</v>
      </c>
      <c r="I4" s="38">
        <v>-0.35000000000000098</v>
      </c>
      <c r="J4" s="38">
        <v>0.25</v>
      </c>
      <c r="K4" s="34">
        <f>+Tabelle68[[#This Row],[Informationsbedürfnis
Zahl]]-Tabelle68[[#This Row],[Korrektur 1]]</f>
        <v>2.350000000000001</v>
      </c>
      <c r="L4" s="34">
        <f>+Tabelle68[[#This Row],[Einfluss
Zahl]]+Tabelle68[[#This Row],[Korrektur 1]]</f>
        <v>2.649999999999999</v>
      </c>
      <c r="M4" s="34">
        <f>+Tabelle68[[#This Row],[Einfluss
Zahl]]-Tabelle68[[#This Row],[Korrektur 2]]</f>
        <v>2.75</v>
      </c>
      <c r="N4" s="73">
        <f>+(Tabelle68[[#This Row],[Betroffenheit
Zahl]]-Tabelle68[[#This Row],[Korrektur 1]])*100</f>
        <v>135.00000000000009</v>
      </c>
      <c r="O4" s="34">
        <f>Tabelle68[[#This Row],[Betroffenheit
Zahl]]-Tabelle68[[#This Row],[Korrektur 1]]</f>
        <v>1.350000000000001</v>
      </c>
    </row>
    <row r="5" spans="1:15" x14ac:dyDescent="0.25">
      <c r="A5" s="25">
        <v>3</v>
      </c>
      <c r="B5" s="16" t="str">
        <f>+Tabelle6[[#This Row],[Bezeichnung]]</f>
        <v>lokale Landwirte</v>
      </c>
      <c r="C5" s="7" t="str">
        <f>+Tabelle6[[#This Row],[Informations-bedürfnis]]</f>
        <v>hoch</v>
      </c>
      <c r="D5" s="27" t="str">
        <f>+Tabelle6[[#This Row],[Einfluss]]</f>
        <v>sehr hoch</v>
      </c>
      <c r="E5" s="27" t="str">
        <f>+Tabelle6[[#This Row],[Betroffenheit ]]</f>
        <v>gering</v>
      </c>
      <c r="F5" s="28">
        <f>VLOOKUP(C5,'Definition der Kategorien'!$A$5:$B$11,2,FALSE)</f>
        <v>3</v>
      </c>
      <c r="G5" s="28">
        <f>VLOOKUP(D5,'Definition der Kategorien'!$A$16:B$22,2,FALSE)</f>
        <v>4</v>
      </c>
      <c r="H5" s="28">
        <f>VLOOKUP(E5,'Definition der Kategorien'!$A$27:$B$33,2,FALSE)</f>
        <v>2</v>
      </c>
      <c r="I5" s="37">
        <v>-0.30000000000000099</v>
      </c>
      <c r="J5" s="37">
        <v>-0.15</v>
      </c>
      <c r="K5" s="34">
        <f>+Tabelle68[[#This Row],[Informationsbedürfnis
Zahl]]-Tabelle68[[#This Row],[Korrektur 1]]</f>
        <v>3.3000000000000012</v>
      </c>
      <c r="L5" s="34">
        <f>+Tabelle68[[#This Row],[Einfluss
Zahl]]+Tabelle68[[#This Row],[Korrektur 1]]</f>
        <v>3.6999999999999988</v>
      </c>
      <c r="M5" s="34">
        <f>+Tabelle68[[#This Row],[Einfluss
Zahl]]-Tabelle68[[#This Row],[Korrektur 2]]</f>
        <v>4.1500000000000004</v>
      </c>
      <c r="N5" s="73">
        <f>+(Tabelle68[[#This Row],[Betroffenheit
Zahl]]-Tabelle68[[#This Row],[Korrektur 1]])*100</f>
        <v>230.00000000000011</v>
      </c>
      <c r="O5" s="34">
        <f>Tabelle68[[#This Row],[Betroffenheit
Zahl]]-Tabelle68[[#This Row],[Korrektur 1]]</f>
        <v>2.3000000000000012</v>
      </c>
    </row>
    <row r="6" spans="1:15" ht="26.4" x14ac:dyDescent="0.25">
      <c r="A6" s="25">
        <v>4</v>
      </c>
      <c r="B6" s="16" t="str">
        <f>+Tabelle6[[#This Row],[Bezeichnung]]</f>
        <v>lokales Baugewerbe</v>
      </c>
      <c r="C6" s="7" t="str">
        <f>+Tabelle6[[#This Row],[Informations-bedürfnis]]</f>
        <v>sehr hoch</v>
      </c>
      <c r="D6" s="27" t="str">
        <f>+Tabelle6[[#This Row],[Einfluss]]</f>
        <v>sehr gering</v>
      </c>
      <c r="E6" s="27" t="str">
        <f>+Tabelle6[[#This Row],[Betroffenheit ]]</f>
        <v>hoch</v>
      </c>
      <c r="F6" s="28">
        <f>VLOOKUP(C6,'Definition der Kategorien'!$A$5:$B$11,2,FALSE)</f>
        <v>4</v>
      </c>
      <c r="G6" s="28">
        <f>VLOOKUP(D6,'Definition der Kategorien'!$A$16:B$22,2,FALSE)</f>
        <v>1</v>
      </c>
      <c r="H6" s="28">
        <f>VLOOKUP(E6,'Definition der Kategorien'!$A$27:$B$33,2,FALSE)</f>
        <v>3</v>
      </c>
      <c r="I6" s="38">
        <v>0.3</v>
      </c>
      <c r="J6" s="38">
        <v>-0.1</v>
      </c>
      <c r="K6" s="34">
        <f>+Tabelle68[[#This Row],[Informationsbedürfnis
Zahl]]-Tabelle68[[#This Row],[Korrektur 1]]</f>
        <v>3.7</v>
      </c>
      <c r="L6" s="34">
        <f>+Tabelle68[[#This Row],[Einfluss
Zahl]]+Tabelle68[[#This Row],[Korrektur 1]]</f>
        <v>1.3</v>
      </c>
      <c r="M6" s="34">
        <f>+Tabelle68[[#This Row],[Einfluss
Zahl]]-Tabelle68[[#This Row],[Korrektur 2]]</f>
        <v>1.1000000000000001</v>
      </c>
      <c r="N6" s="73">
        <f>+(Tabelle68[[#This Row],[Betroffenheit
Zahl]]-Tabelle68[[#This Row],[Korrektur 1]])*100</f>
        <v>270</v>
      </c>
      <c r="O6" s="34">
        <f>Tabelle68[[#This Row],[Betroffenheit
Zahl]]-Tabelle68[[#This Row],[Korrektur 1]]</f>
        <v>2.7</v>
      </c>
    </row>
    <row r="7" spans="1:15" ht="26.4" x14ac:dyDescent="0.25">
      <c r="A7" s="25">
        <v>5</v>
      </c>
      <c r="B7" s="16" t="str">
        <f>+Tabelle6[[#This Row],[Bezeichnung]]</f>
        <v>lokales Kleingewerbe</v>
      </c>
      <c r="C7" s="7" t="str">
        <f>+Tabelle6[[#This Row],[Informations-bedürfnis]]</f>
        <v>sehr gering</v>
      </c>
      <c r="D7" s="27" t="str">
        <f>+Tabelle6[[#This Row],[Einfluss]]</f>
        <v>gering</v>
      </c>
      <c r="E7" s="27" t="str">
        <f>+Tabelle6[[#This Row],[Betroffenheit ]]</f>
        <v>sehr hoch</v>
      </c>
      <c r="F7" s="28">
        <f>VLOOKUP(C7,'Definition der Kategorien'!$A$5:$B$11,2,FALSE)</f>
        <v>1</v>
      </c>
      <c r="G7" s="28">
        <f>VLOOKUP(D7,'Definition der Kategorien'!$A$16:B$22,2,FALSE)</f>
        <v>2</v>
      </c>
      <c r="H7" s="28">
        <f>VLOOKUP(E7,'Definition der Kategorien'!$A$27:$B$33,2,FALSE)</f>
        <v>4</v>
      </c>
      <c r="I7" s="37">
        <v>0.2</v>
      </c>
      <c r="J7" s="37">
        <v>-0.05</v>
      </c>
      <c r="K7" s="34">
        <f>+Tabelle68[[#This Row],[Informationsbedürfnis
Zahl]]-Tabelle68[[#This Row],[Korrektur 1]]</f>
        <v>0.8</v>
      </c>
      <c r="L7" s="34">
        <f>+Tabelle68[[#This Row],[Einfluss
Zahl]]+Tabelle68[[#This Row],[Korrektur 1]]</f>
        <v>2.2000000000000002</v>
      </c>
      <c r="M7" s="34">
        <f>+Tabelle68[[#This Row],[Einfluss
Zahl]]-Tabelle68[[#This Row],[Korrektur 2]]</f>
        <v>2.0499999999999998</v>
      </c>
      <c r="N7" s="73">
        <f>+(Tabelle68[[#This Row],[Betroffenheit
Zahl]]-Tabelle68[[#This Row],[Korrektur 1]])*100</f>
        <v>380</v>
      </c>
      <c r="O7" s="34">
        <f>Tabelle68[[#This Row],[Betroffenheit
Zahl]]-Tabelle68[[#This Row],[Korrektur 1]]</f>
        <v>3.8</v>
      </c>
    </row>
    <row r="8" spans="1:15" x14ac:dyDescent="0.25">
      <c r="A8" s="25">
        <v>6</v>
      </c>
      <c r="B8" s="16" t="str">
        <f>+Tabelle6[[#This Row],[Bezeichnung]]</f>
        <v>Umweltverbände</v>
      </c>
      <c r="C8" s="7" t="str">
        <f>+Tabelle6[[#This Row],[Informations-bedürfnis]]</f>
        <v>gering</v>
      </c>
      <c r="D8" s="27" t="str">
        <f>+Tabelle6[[#This Row],[Einfluss]]</f>
        <v>hoch</v>
      </c>
      <c r="E8" s="27" t="str">
        <f>+Tabelle6[[#This Row],[Betroffenheit ]]</f>
        <v>sehr gering</v>
      </c>
      <c r="F8" s="28">
        <f>VLOOKUP(C8,'Definition der Kategorien'!$A$5:$B$11,2,FALSE)</f>
        <v>2</v>
      </c>
      <c r="G8" s="28">
        <f>VLOOKUP(D8,'Definition der Kategorien'!$A$16:B$22,2,FALSE)</f>
        <v>3</v>
      </c>
      <c r="H8" s="28">
        <f>VLOOKUP(E8,'Definition der Kategorien'!$A$27:$B$33,2,FALSE)</f>
        <v>1</v>
      </c>
      <c r="I8" s="38">
        <v>-0.15</v>
      </c>
      <c r="J8" s="38">
        <v>-0.20000000000000101</v>
      </c>
      <c r="K8" s="34">
        <f>+Tabelle68[[#This Row],[Informationsbedürfnis
Zahl]]-Tabelle68[[#This Row],[Korrektur 1]]</f>
        <v>2.15</v>
      </c>
      <c r="L8" s="34">
        <f>+Tabelle68[[#This Row],[Einfluss
Zahl]]+Tabelle68[[#This Row],[Korrektur 1]]</f>
        <v>2.85</v>
      </c>
      <c r="M8" s="34">
        <f>+Tabelle68[[#This Row],[Einfluss
Zahl]]-Tabelle68[[#This Row],[Korrektur 2]]</f>
        <v>3.2000000000000011</v>
      </c>
      <c r="N8" s="73">
        <f>+(Tabelle68[[#This Row],[Betroffenheit
Zahl]]-Tabelle68[[#This Row],[Korrektur 1]])*100</f>
        <v>114.99999999999999</v>
      </c>
      <c r="O8" s="34">
        <f>Tabelle68[[#This Row],[Betroffenheit
Zahl]]-Tabelle68[[#This Row],[Korrektur 1]]</f>
        <v>1.1499999999999999</v>
      </c>
    </row>
    <row r="9" spans="1:15" ht="26.4" x14ac:dyDescent="0.25">
      <c r="A9" s="25">
        <v>7</v>
      </c>
      <c r="B9" s="16" t="str">
        <f>+Tabelle6[[#This Row],[Bezeichnung]]</f>
        <v>nationale Konkurrenten</v>
      </c>
      <c r="C9" s="7" t="str">
        <f>+Tabelle6[[#This Row],[Informations-bedürfnis]]</f>
        <v>hoch</v>
      </c>
      <c r="D9" s="27" t="str">
        <f>+Tabelle6[[#This Row],[Einfluss]]</f>
        <v>sehr hoch</v>
      </c>
      <c r="E9" s="27" t="str">
        <f>+Tabelle6[[#This Row],[Betroffenheit ]]</f>
        <v>gering</v>
      </c>
      <c r="F9" s="28">
        <f>VLOOKUP(C9,'Definition der Kategorien'!$A$5:$B$11,2,FALSE)</f>
        <v>3</v>
      </c>
      <c r="G9" s="28">
        <f>VLOOKUP(D9,'Definition der Kategorien'!$A$16:B$22,2,FALSE)</f>
        <v>4</v>
      </c>
      <c r="H9" s="28">
        <f>VLOOKUP(E9,'Definition der Kategorien'!$A$27:$B$33,2,FALSE)</f>
        <v>2</v>
      </c>
      <c r="I9" s="37">
        <v>0.35</v>
      </c>
      <c r="J9" s="37">
        <v>0.2</v>
      </c>
      <c r="K9" s="34">
        <f>+Tabelle68[[#This Row],[Informationsbedürfnis
Zahl]]-Tabelle68[[#This Row],[Korrektur 1]]</f>
        <v>2.65</v>
      </c>
      <c r="L9" s="34">
        <f>+Tabelle68[[#This Row],[Einfluss
Zahl]]+Tabelle68[[#This Row],[Korrektur 1]]</f>
        <v>4.3499999999999996</v>
      </c>
      <c r="M9" s="34">
        <f>+Tabelle68[[#This Row],[Einfluss
Zahl]]-Tabelle68[[#This Row],[Korrektur 2]]</f>
        <v>3.8</v>
      </c>
      <c r="N9" s="73">
        <f>+(Tabelle68[[#This Row],[Betroffenheit
Zahl]]-Tabelle68[[#This Row],[Korrektur 1]])*100</f>
        <v>165</v>
      </c>
      <c r="O9" s="34">
        <f>Tabelle68[[#This Row],[Betroffenheit
Zahl]]-Tabelle68[[#This Row],[Korrektur 1]]</f>
        <v>1.65</v>
      </c>
    </row>
    <row r="10" spans="1:15" x14ac:dyDescent="0.25">
      <c r="A10" s="25">
        <v>8</v>
      </c>
      <c r="B10" s="16" t="str">
        <f>+Tabelle6[[#This Row],[Bezeichnung]]</f>
        <v>Anwohner</v>
      </c>
      <c r="C10" s="7" t="str">
        <f>+Tabelle6[[#This Row],[Informations-bedürfnis]]</f>
        <v>sehr hoch</v>
      </c>
      <c r="D10" s="27" t="str">
        <f>+Tabelle6[[#This Row],[Einfluss]]</f>
        <v>sehr gering</v>
      </c>
      <c r="E10" s="27" t="str">
        <f>+Tabelle6[[#This Row],[Betroffenheit ]]</f>
        <v>hoch</v>
      </c>
      <c r="F10" s="28">
        <f>VLOOKUP(C10,'Definition der Kategorien'!$A$5:$B$11,2,FALSE)</f>
        <v>4</v>
      </c>
      <c r="G10" s="28">
        <f>VLOOKUP(D10,'Definition der Kategorien'!$A$16:B$22,2,FALSE)</f>
        <v>1</v>
      </c>
      <c r="H10" s="28">
        <f>VLOOKUP(E10,'Definition der Kategorien'!$A$27:$B$33,2,FALSE)</f>
        <v>3</v>
      </c>
      <c r="I10" s="37">
        <v>0.1</v>
      </c>
      <c r="J10" s="37">
        <v>0.1</v>
      </c>
      <c r="K10" s="34">
        <f>+Tabelle68[[#This Row],[Informationsbedürfnis
Zahl]]-Tabelle68[[#This Row],[Korrektur 1]]</f>
        <v>3.9</v>
      </c>
      <c r="L10" s="34">
        <f>+Tabelle68[[#This Row],[Einfluss
Zahl]]+Tabelle68[[#This Row],[Korrektur 1]]</f>
        <v>1.1000000000000001</v>
      </c>
      <c r="M10" s="34">
        <f>+Tabelle68[[#This Row],[Einfluss
Zahl]]-Tabelle68[[#This Row],[Korrektur 2]]</f>
        <v>0.9</v>
      </c>
      <c r="N10" s="73">
        <f>+(Tabelle68[[#This Row],[Betroffenheit
Zahl]]-Tabelle68[[#This Row],[Korrektur 1]])*100</f>
        <v>290</v>
      </c>
      <c r="O10" s="34">
        <f>Tabelle68[[#This Row],[Betroffenheit
Zahl]]-Tabelle68[[#This Row],[Korrektur 1]]</f>
        <v>2.9</v>
      </c>
    </row>
    <row r="11" spans="1:15" x14ac:dyDescent="0.25">
      <c r="A11" s="25">
        <v>9</v>
      </c>
      <c r="B11" s="16">
        <f>+Tabelle6[[#This Row],[Bezeichnung]]</f>
        <v>0</v>
      </c>
      <c r="C11" s="7">
        <f>+Tabelle6[[#This Row],[Informations-bedürfnis]]</f>
        <v>0</v>
      </c>
      <c r="D11" s="27">
        <f>+Tabelle6[[#This Row],[Einfluss]]</f>
        <v>0</v>
      </c>
      <c r="E11" s="27">
        <f>+Tabelle6[[#This Row],[Betroffenheit ]]</f>
        <v>0</v>
      </c>
      <c r="F11" s="28" t="e">
        <f>VLOOKUP(C11,'Definition der Kategorien'!$A$5:$B$11,2,FALSE)</f>
        <v>#N/A</v>
      </c>
      <c r="G11" s="28" t="e">
        <f>VLOOKUP(D11,'Definition der Kategorien'!$A$16:B$22,2,FALSE)</f>
        <v>#N/A</v>
      </c>
      <c r="H11" s="28" t="e">
        <f>VLOOKUP(E11,'Definition der Kategorien'!$A$27:$B$33,2,FALSE)</f>
        <v>#N/A</v>
      </c>
      <c r="I11" s="37">
        <v>0.25</v>
      </c>
      <c r="J11" s="37">
        <v>-0.35000000000000098</v>
      </c>
      <c r="K11" s="34" t="e">
        <f>+Tabelle68[[#This Row],[Informationsbedürfnis
Zahl]]-Tabelle68[[#This Row],[Korrektur 1]]</f>
        <v>#N/A</v>
      </c>
      <c r="L11" s="34" t="e">
        <f>+Tabelle68[[#This Row],[Einfluss
Zahl]]+Tabelle68[[#This Row],[Korrektur 1]]</f>
        <v>#N/A</v>
      </c>
      <c r="M11" s="34" t="e">
        <f>+Tabelle68[[#This Row],[Einfluss
Zahl]]-Tabelle68[[#This Row],[Korrektur 2]]</f>
        <v>#N/A</v>
      </c>
      <c r="N11" s="73" t="e">
        <f>+(Tabelle68[[#This Row],[Betroffenheit
Zahl]]-Tabelle68[[#This Row],[Korrektur 1]])*100</f>
        <v>#N/A</v>
      </c>
      <c r="O11" s="34" t="e">
        <f>Tabelle68[[#This Row],[Betroffenheit
Zahl]]-Tabelle68[[#This Row],[Korrektur 1]]</f>
        <v>#N/A</v>
      </c>
    </row>
    <row r="12" spans="1:15" x14ac:dyDescent="0.25">
      <c r="A12" s="25">
        <v>10</v>
      </c>
      <c r="B12" s="16">
        <f>+Tabelle6[[#This Row],[Bezeichnung]]</f>
        <v>0</v>
      </c>
      <c r="C12" s="7">
        <f>+Tabelle6[[#This Row],[Informations-bedürfnis]]</f>
        <v>0</v>
      </c>
      <c r="D12" s="27">
        <f>+Tabelle6[[#This Row],[Einfluss]]</f>
        <v>0</v>
      </c>
      <c r="E12" s="27">
        <f>+Tabelle6[[#This Row],[Betroffenheit ]]</f>
        <v>0</v>
      </c>
      <c r="F12" s="28" t="e">
        <f>VLOOKUP(C12,'Definition der Kategorien'!$A$5:$B$11,2,FALSE)</f>
        <v>#N/A</v>
      </c>
      <c r="G12" s="28" t="e">
        <f>VLOOKUP(D12,'Definition der Kategorien'!$A$16:B$22,2,FALSE)</f>
        <v>#N/A</v>
      </c>
      <c r="H12" s="28" t="e">
        <f>VLOOKUP(E12,'Definition der Kategorien'!$A$27:$B$33,2,FALSE)</f>
        <v>#N/A</v>
      </c>
      <c r="I12" s="38">
        <v>-0.1</v>
      </c>
      <c r="J12" s="38">
        <v>-0.40000000000000102</v>
      </c>
      <c r="K12" s="34" t="e">
        <f>+Tabelle68[[#This Row],[Informationsbedürfnis
Zahl]]-Tabelle68[[#This Row],[Korrektur 1]]</f>
        <v>#N/A</v>
      </c>
      <c r="L12" s="34" t="e">
        <f>+Tabelle68[[#This Row],[Einfluss
Zahl]]+Tabelle68[[#This Row],[Korrektur 1]]</f>
        <v>#N/A</v>
      </c>
      <c r="M12" s="34" t="e">
        <f>+Tabelle68[[#This Row],[Einfluss
Zahl]]-Tabelle68[[#This Row],[Korrektur 2]]</f>
        <v>#N/A</v>
      </c>
      <c r="N12" s="73" t="e">
        <f>+(Tabelle68[[#This Row],[Betroffenheit
Zahl]]-Tabelle68[[#This Row],[Korrektur 1]])*100</f>
        <v>#N/A</v>
      </c>
      <c r="O12" s="34" t="e">
        <f>Tabelle68[[#This Row],[Betroffenheit
Zahl]]-Tabelle68[[#This Row],[Korrektur 1]]</f>
        <v>#N/A</v>
      </c>
    </row>
    <row r="13" spans="1:15" x14ac:dyDescent="0.25">
      <c r="A13" s="25">
        <v>11</v>
      </c>
      <c r="B13" s="16">
        <f>+Tabelle6[[#This Row],[Bezeichnung]]</f>
        <v>0</v>
      </c>
      <c r="C13" s="7">
        <f>+Tabelle6[[#This Row],[Informations-bedürfnis]]</f>
        <v>0</v>
      </c>
      <c r="D13" s="27">
        <f>+Tabelle6[[#This Row],[Einfluss]]</f>
        <v>0</v>
      </c>
      <c r="E13" s="27">
        <f>+Tabelle6[[#This Row],[Betroffenheit ]]</f>
        <v>0</v>
      </c>
      <c r="F13" s="28" t="e">
        <f>VLOOKUP(C13,'Definition der Kategorien'!$A$5:$B$11,2,FALSE)</f>
        <v>#N/A</v>
      </c>
      <c r="G13" s="28" t="e">
        <f>VLOOKUP(D13,'Definition der Kategorien'!$A$16:B$22,2,FALSE)</f>
        <v>#N/A</v>
      </c>
      <c r="H13" s="28" t="e">
        <f>VLOOKUP(E13,'Definition der Kategorien'!$A$27:$B$33,2,FALSE)</f>
        <v>#N/A</v>
      </c>
      <c r="I13" s="37">
        <v>0.05</v>
      </c>
      <c r="J13" s="37">
        <v>0.4</v>
      </c>
      <c r="K13" s="34" t="e">
        <f>+Tabelle68[[#This Row],[Informationsbedürfnis
Zahl]]-Tabelle68[[#This Row],[Korrektur 1]]</f>
        <v>#N/A</v>
      </c>
      <c r="L13" s="34" t="e">
        <f>+Tabelle68[[#This Row],[Einfluss
Zahl]]+Tabelle68[[#This Row],[Korrektur 1]]</f>
        <v>#N/A</v>
      </c>
      <c r="M13" s="34" t="e">
        <f>+Tabelle68[[#This Row],[Einfluss
Zahl]]-Tabelle68[[#This Row],[Korrektur 2]]</f>
        <v>#N/A</v>
      </c>
      <c r="N13" s="73" t="e">
        <f>+(Tabelle68[[#This Row],[Betroffenheit
Zahl]]-Tabelle68[[#This Row],[Korrektur 1]])*100</f>
        <v>#N/A</v>
      </c>
      <c r="O13" s="34" t="e">
        <f>Tabelle68[[#This Row],[Betroffenheit
Zahl]]-Tabelle68[[#This Row],[Korrektur 1]]</f>
        <v>#N/A</v>
      </c>
    </row>
    <row r="14" spans="1:15" x14ac:dyDescent="0.25">
      <c r="A14" s="25">
        <v>12</v>
      </c>
      <c r="B14" s="16">
        <f>+Tabelle6[[#This Row],[Bezeichnung]]</f>
        <v>0</v>
      </c>
      <c r="C14" s="7">
        <f>+Tabelle6[[#This Row],[Informations-bedürfnis]]</f>
        <v>0</v>
      </c>
      <c r="D14" s="27">
        <f>+Tabelle6[[#This Row],[Einfluss]]</f>
        <v>0</v>
      </c>
      <c r="E14" s="27">
        <f>+Tabelle6[[#This Row],[Betroffenheit ]]</f>
        <v>0</v>
      </c>
      <c r="F14" s="28" t="e">
        <f>VLOOKUP(C14,'Definition der Kategorien'!$A$5:$B$11,2,FALSE)</f>
        <v>#N/A</v>
      </c>
      <c r="G14" s="28" t="e">
        <f>VLOOKUP(D14,'Definition der Kategorien'!$A$16:B$22,2,FALSE)</f>
        <v>#N/A</v>
      </c>
      <c r="H14" s="28" t="e">
        <f>VLOOKUP(E14,'Definition der Kategorien'!$A$27:$B$33,2,FALSE)</f>
        <v>#N/A</v>
      </c>
      <c r="I14" s="37">
        <v>-0.250000000000001</v>
      </c>
      <c r="J14" s="37">
        <v>0.3</v>
      </c>
      <c r="K14" s="34" t="e">
        <f>+Tabelle68[[#This Row],[Informationsbedürfnis
Zahl]]-Tabelle68[[#This Row],[Korrektur 1]]</f>
        <v>#N/A</v>
      </c>
      <c r="L14" s="34" t="e">
        <f>+Tabelle68[[#This Row],[Einfluss
Zahl]]+Tabelle68[[#This Row],[Korrektur 1]]</f>
        <v>#N/A</v>
      </c>
      <c r="M14" s="34" t="e">
        <f>+Tabelle68[[#This Row],[Einfluss
Zahl]]-Tabelle68[[#This Row],[Korrektur 2]]</f>
        <v>#N/A</v>
      </c>
      <c r="N14" s="73" t="e">
        <f>+(Tabelle68[[#This Row],[Betroffenheit
Zahl]]-Tabelle68[[#This Row],[Korrektur 1]])*100</f>
        <v>#N/A</v>
      </c>
      <c r="O14" s="34" t="e">
        <f>Tabelle68[[#This Row],[Betroffenheit
Zahl]]-Tabelle68[[#This Row],[Korrektur 1]]</f>
        <v>#N/A</v>
      </c>
    </row>
    <row r="15" spans="1:15" x14ac:dyDescent="0.25">
      <c r="A15" s="25">
        <v>13</v>
      </c>
      <c r="B15" s="16">
        <f>+Tabelle6[[#This Row],[Bezeichnung]]</f>
        <v>0</v>
      </c>
      <c r="C15" s="7">
        <f>+Tabelle6[[#This Row],[Informations-bedürfnis]]</f>
        <v>0</v>
      </c>
      <c r="D15" s="27">
        <f>+Tabelle6[[#This Row],[Einfluss]]</f>
        <v>0</v>
      </c>
      <c r="E15" s="27">
        <f>+Tabelle6[[#This Row],[Betroffenheit ]]</f>
        <v>0</v>
      </c>
      <c r="F15" s="28" t="e">
        <f>VLOOKUP(C15,'Definition der Kategorien'!$A$5:$B$11,2,FALSE)</f>
        <v>#N/A</v>
      </c>
      <c r="G15" s="28" t="e">
        <f>VLOOKUP(D15,'Definition der Kategorien'!$A$16:B$22,2,FALSE)</f>
        <v>#N/A</v>
      </c>
      <c r="H15" s="28" t="e">
        <f>VLOOKUP(E15,'Definition der Kategorien'!$A$27:$B$33,2,FALSE)</f>
        <v>#N/A</v>
      </c>
      <c r="I15" s="38">
        <v>0.4</v>
      </c>
      <c r="J15" s="38">
        <v>-0.30000000000000099</v>
      </c>
      <c r="K15" s="34" t="e">
        <f>+Tabelle68[[#This Row],[Informationsbedürfnis
Zahl]]-Tabelle68[[#This Row],[Korrektur 1]]</f>
        <v>#N/A</v>
      </c>
      <c r="L15" s="34" t="e">
        <f>+Tabelle68[[#This Row],[Einfluss
Zahl]]+Tabelle68[[#This Row],[Korrektur 1]]</f>
        <v>#N/A</v>
      </c>
      <c r="M15" s="34" t="e">
        <f>+Tabelle68[[#This Row],[Einfluss
Zahl]]-Tabelle68[[#This Row],[Korrektur 2]]</f>
        <v>#N/A</v>
      </c>
      <c r="N15" s="73" t="e">
        <f>+(Tabelle68[[#This Row],[Betroffenheit
Zahl]]-Tabelle68[[#This Row],[Korrektur 1]])*100</f>
        <v>#N/A</v>
      </c>
      <c r="O15" s="34" t="e">
        <f>Tabelle68[[#This Row],[Betroffenheit
Zahl]]-Tabelle68[[#This Row],[Korrektur 1]]</f>
        <v>#N/A</v>
      </c>
    </row>
    <row r="16" spans="1:15" x14ac:dyDescent="0.25">
      <c r="A16" s="25">
        <v>14</v>
      </c>
      <c r="B16" s="16">
        <f>+Tabelle6[[#This Row],[Bezeichnung]]</f>
        <v>0</v>
      </c>
      <c r="C16" s="7">
        <f>+Tabelle6[[#This Row],[Informations-bedürfnis]]</f>
        <v>0</v>
      </c>
      <c r="D16" s="27">
        <f>+Tabelle6[[#This Row],[Einfluss]]</f>
        <v>0</v>
      </c>
      <c r="E16" s="27">
        <f>+Tabelle6[[#This Row],[Betroffenheit ]]</f>
        <v>0</v>
      </c>
      <c r="F16" s="28" t="e">
        <f>VLOOKUP(C16,'Definition der Kategorien'!$A$5:$B$11,2,FALSE)</f>
        <v>#N/A</v>
      </c>
      <c r="G16" s="28" t="e">
        <f>VLOOKUP(D16,'Definition der Kategorien'!$A$16:B$22,2,FALSE)</f>
        <v>#N/A</v>
      </c>
      <c r="H16" s="28" t="e">
        <f>VLOOKUP(E16,'Definition der Kategorien'!$A$27:$B$33,2,FALSE)</f>
        <v>#N/A</v>
      </c>
      <c r="I16" s="37">
        <v>-0.20000000000000101</v>
      </c>
      <c r="J16" s="37">
        <v>-0.250000000000001</v>
      </c>
      <c r="K16" s="34" t="e">
        <f>+Tabelle68[[#This Row],[Informationsbedürfnis
Zahl]]-Tabelle68[[#This Row],[Korrektur 1]]</f>
        <v>#N/A</v>
      </c>
      <c r="L16" s="34" t="e">
        <f>+Tabelle68[[#This Row],[Einfluss
Zahl]]+Tabelle68[[#This Row],[Korrektur 1]]</f>
        <v>#N/A</v>
      </c>
      <c r="M16" s="34" t="e">
        <f>+Tabelle68[[#This Row],[Einfluss
Zahl]]-Tabelle68[[#This Row],[Korrektur 2]]</f>
        <v>#N/A</v>
      </c>
      <c r="N16" s="73" t="e">
        <f>+(Tabelle68[[#This Row],[Betroffenheit
Zahl]]-Tabelle68[[#This Row],[Korrektur 1]])*100</f>
        <v>#N/A</v>
      </c>
      <c r="O16" s="34" t="e">
        <f>Tabelle68[[#This Row],[Betroffenheit
Zahl]]-Tabelle68[[#This Row],[Korrektur 1]]</f>
        <v>#N/A</v>
      </c>
    </row>
    <row r="17" spans="1:15" x14ac:dyDescent="0.25">
      <c r="A17" s="25">
        <v>15</v>
      </c>
      <c r="B17" s="16">
        <f>+Tabelle6[[#This Row],[Bezeichnung]]</f>
        <v>0</v>
      </c>
      <c r="C17" s="7">
        <f>+Tabelle6[[#This Row],[Informations-bedürfnis]]</f>
        <v>0</v>
      </c>
      <c r="D17" s="27">
        <f>+Tabelle6[[#This Row],[Einfluss]]</f>
        <v>0</v>
      </c>
      <c r="E17" s="27">
        <f>+Tabelle6[[#This Row],[Betroffenheit ]]</f>
        <v>0</v>
      </c>
      <c r="F17" s="28" t="e">
        <f>VLOOKUP(C17,'Definition der Kategorien'!$A$5:$B$11,2,FALSE)</f>
        <v>#N/A</v>
      </c>
      <c r="G17" s="28" t="e">
        <f>VLOOKUP(D17,'Definition der Kategorien'!$A$16:B$22,2,FALSE)</f>
        <v>#N/A</v>
      </c>
      <c r="H17" s="28" t="e">
        <f>VLOOKUP(E17,'Definition der Kategorien'!$A$27:$B$33,2,FALSE)</f>
        <v>#N/A</v>
      </c>
      <c r="I17" s="38">
        <v>0.15</v>
      </c>
      <c r="J17" s="38">
        <v>0.05</v>
      </c>
      <c r="K17" s="34" t="e">
        <f>+Tabelle68[[#This Row],[Informationsbedürfnis
Zahl]]-Tabelle68[[#This Row],[Korrektur 1]]</f>
        <v>#N/A</v>
      </c>
      <c r="L17" s="34" t="e">
        <f>+Tabelle68[[#This Row],[Einfluss
Zahl]]+Tabelle68[[#This Row],[Korrektur 1]]</f>
        <v>#N/A</v>
      </c>
      <c r="M17" s="34" t="e">
        <f>+Tabelle68[[#This Row],[Einfluss
Zahl]]-Tabelle68[[#This Row],[Korrektur 2]]</f>
        <v>#N/A</v>
      </c>
      <c r="N17" s="73" t="e">
        <f>+(Tabelle68[[#This Row],[Betroffenheit
Zahl]]-Tabelle68[[#This Row],[Korrektur 1]])*100</f>
        <v>#N/A</v>
      </c>
      <c r="O17" s="34" t="e">
        <f>Tabelle68[[#This Row],[Betroffenheit
Zahl]]-Tabelle68[[#This Row],[Korrektur 1]]</f>
        <v>#N/A</v>
      </c>
    </row>
    <row r="18" spans="1:15" x14ac:dyDescent="0.25">
      <c r="A18" s="25">
        <v>16</v>
      </c>
      <c r="B18" s="16">
        <f>+Tabelle6[[#This Row],[Bezeichnung]]</f>
        <v>0</v>
      </c>
      <c r="C18" s="7">
        <f>+Tabelle6[[#This Row],[Informations-bedürfnis]]</f>
        <v>0</v>
      </c>
      <c r="D18" s="27">
        <f>+Tabelle6[[#This Row],[Einfluss]]</f>
        <v>0</v>
      </c>
      <c r="E18" s="27">
        <f>+Tabelle6[[#This Row],[Betroffenheit ]]</f>
        <v>0</v>
      </c>
      <c r="F18" s="28" t="e">
        <f>VLOOKUP(C18,'Definition der Kategorien'!$A$5:$B$11,2,FALSE)</f>
        <v>#N/A</v>
      </c>
      <c r="G18" s="28" t="e">
        <f>VLOOKUP(D18,'Definition der Kategorien'!$A$16:B$22,2,FALSE)</f>
        <v>#N/A</v>
      </c>
      <c r="H18" s="28" t="e">
        <f>VLOOKUP(E18,'Definition der Kategorien'!$A$27:$B$33,2,FALSE)</f>
        <v>#N/A</v>
      </c>
      <c r="I18" s="42">
        <v>-0.05</v>
      </c>
      <c r="J18" s="42">
        <v>0.35</v>
      </c>
      <c r="K18" s="34" t="e">
        <f>+Tabelle68[[#This Row],[Informationsbedürfnis
Zahl]]-Tabelle68[[#This Row],[Korrektur 1]]</f>
        <v>#N/A</v>
      </c>
      <c r="L18" s="34" t="e">
        <f>+Tabelle68[[#This Row],[Einfluss
Zahl]]+Tabelle68[[#This Row],[Korrektur 1]]</f>
        <v>#N/A</v>
      </c>
      <c r="M18" s="34" t="e">
        <f>+Tabelle68[[#This Row],[Einfluss
Zahl]]-Tabelle68[[#This Row],[Korrektur 2]]</f>
        <v>#N/A</v>
      </c>
      <c r="N18" s="73" t="e">
        <f>+(Tabelle68[[#This Row],[Betroffenheit
Zahl]]-Tabelle68[[#This Row],[Korrektur 1]])*100</f>
        <v>#N/A</v>
      </c>
      <c r="O18" s="34" t="e">
        <f>Tabelle68[[#This Row],[Betroffenheit
Zahl]]-Tabelle68[[#This Row],[Korrektur 1]]</f>
        <v>#N/A</v>
      </c>
    </row>
    <row r="19" spans="1:15" x14ac:dyDescent="0.25">
      <c r="A19" s="46"/>
      <c r="B19" s="24"/>
      <c r="C19" s="47"/>
      <c r="D19" s="48"/>
      <c r="E19" s="48"/>
      <c r="F19" s="49"/>
      <c r="G19" s="49"/>
      <c r="H19" s="49"/>
      <c r="I19" s="50"/>
      <c r="J19" s="50"/>
      <c r="K19" s="51"/>
      <c r="L19" s="51"/>
      <c r="M19" s="51"/>
      <c r="N19" s="51"/>
      <c r="O19" s="51"/>
    </row>
    <row r="20" spans="1:15" ht="21" x14ac:dyDescent="0.25">
      <c r="A20" s="52" t="s">
        <v>25</v>
      </c>
      <c r="B20" s="24"/>
      <c r="C20" s="47"/>
      <c r="D20" s="48"/>
      <c r="E20" s="48"/>
      <c r="F20" s="49"/>
      <c r="G20" s="49"/>
      <c r="H20" s="49"/>
      <c r="I20" s="50"/>
      <c r="J20" s="50"/>
      <c r="K20" s="51"/>
      <c r="L20" s="51"/>
      <c r="M20" s="51"/>
      <c r="N20" s="51"/>
      <c r="O20" s="51"/>
    </row>
    <row r="21" spans="1:15" x14ac:dyDescent="0.25">
      <c r="A21" s="53"/>
      <c r="B21" s="54" t="s">
        <v>27</v>
      </c>
      <c r="C21" s="55" t="s">
        <v>22</v>
      </c>
      <c r="D21" s="83" t="s">
        <v>21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26.4" customHeight="1" x14ac:dyDescent="0.25">
      <c r="A22" s="53"/>
      <c r="B22" s="56" t="s">
        <v>23</v>
      </c>
      <c r="C22" s="57" t="s">
        <v>24</v>
      </c>
      <c r="D22" s="84" t="s">
        <v>29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6.6" customHeight="1" x14ac:dyDescent="0.25"/>
    <row r="24" spans="1:15" ht="40.200000000000003" customHeight="1" x14ac:dyDescent="0.25">
      <c r="B24" s="58" t="s">
        <v>20</v>
      </c>
      <c r="C24" s="59"/>
      <c r="D24" s="85" t="s">
        <v>28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ht="26.4" customHeight="1" x14ac:dyDescent="0.25">
      <c r="B25" s="60" t="s">
        <v>19</v>
      </c>
      <c r="C25" s="61"/>
      <c r="D25" s="86" t="s">
        <v>78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6" customHeight="1" x14ac:dyDescent="0.25">
      <c r="I26" s="19"/>
      <c r="J26" s="19"/>
      <c r="K26" s="19"/>
      <c r="L26" s="19"/>
    </row>
    <row r="27" spans="1:15" ht="26.4" customHeight="1" x14ac:dyDescent="0.25">
      <c r="B27" s="62" t="s">
        <v>26</v>
      </c>
      <c r="C27" s="63"/>
      <c r="D27" s="86" t="s">
        <v>77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x14ac:dyDescent="0.25">
      <c r="I28" s="19"/>
      <c r="J28" s="19"/>
      <c r="K28" s="19"/>
      <c r="L28" s="19"/>
    </row>
    <row r="29" spans="1:15" x14ac:dyDescent="0.25">
      <c r="I29" s="19"/>
      <c r="J29" s="19"/>
      <c r="K29" s="19"/>
      <c r="L29" s="19"/>
    </row>
    <row r="30" spans="1:15" x14ac:dyDescent="0.25">
      <c r="I30" s="19"/>
      <c r="J30" s="19"/>
      <c r="K30" s="19"/>
      <c r="L30" s="19"/>
    </row>
    <row r="31" spans="1:15" x14ac:dyDescent="0.25">
      <c r="I31" s="19"/>
      <c r="J31" s="19"/>
      <c r="K31" s="19"/>
      <c r="L31" s="19"/>
    </row>
    <row r="32" spans="1:15" x14ac:dyDescent="0.25">
      <c r="I32" s="19"/>
      <c r="J32" s="19"/>
      <c r="K32" s="19"/>
      <c r="L32" s="19"/>
    </row>
    <row r="33" spans="1:12" x14ac:dyDescent="0.25">
      <c r="I33" s="19"/>
      <c r="J33" s="19"/>
      <c r="K33" s="19"/>
      <c r="L33" s="19"/>
    </row>
    <row r="34" spans="1:12" x14ac:dyDescent="0.25">
      <c r="I34" s="19"/>
      <c r="J34" s="19"/>
      <c r="K34" s="19"/>
      <c r="L34" s="19"/>
    </row>
    <row r="35" spans="1:12" x14ac:dyDescent="0.25">
      <c r="I35" s="19"/>
      <c r="J35" s="19"/>
      <c r="K35" s="19"/>
      <c r="L35" s="19"/>
    </row>
    <row r="36" spans="1:12" x14ac:dyDescent="0.25">
      <c r="I36" s="19"/>
      <c r="J36" s="19"/>
      <c r="K36" s="19"/>
      <c r="L36" s="19"/>
    </row>
    <row r="37" spans="1:12" x14ac:dyDescent="0.25">
      <c r="I37" s="19"/>
      <c r="J37" s="19"/>
      <c r="K37" s="19"/>
      <c r="L37" s="19"/>
    </row>
    <row r="38" spans="1:12" x14ac:dyDescent="0.25">
      <c r="I38" s="19"/>
      <c r="J38" s="19"/>
      <c r="K38" s="19"/>
      <c r="L38" s="19"/>
    </row>
    <row r="39" spans="1:12" x14ac:dyDescent="0.25">
      <c r="I39" s="19"/>
      <c r="J39" s="19"/>
      <c r="K39" s="19"/>
      <c r="L39" s="19"/>
    </row>
    <row r="40" spans="1:12" x14ac:dyDescent="0.25">
      <c r="I40" s="19"/>
      <c r="J40" s="19"/>
      <c r="K40" s="19"/>
      <c r="L40" s="19"/>
    </row>
    <row r="41" spans="1:12" x14ac:dyDescent="0.25">
      <c r="I41" s="19"/>
      <c r="J41" s="19"/>
      <c r="K41" s="19"/>
      <c r="L41" s="19"/>
    </row>
    <row r="42" spans="1:12" x14ac:dyDescent="0.25">
      <c r="I42" s="19"/>
      <c r="J42" s="19"/>
      <c r="K42" s="19"/>
      <c r="L42" s="19"/>
    </row>
    <row r="46" spans="1:12" x14ac:dyDescent="0.25">
      <c r="A46" s="9"/>
      <c r="B46" s="20"/>
      <c r="C46" s="9"/>
      <c r="D46" s="9"/>
      <c r="E46" s="9"/>
      <c r="F46" s="20"/>
      <c r="G46" s="20"/>
    </row>
    <row r="47" spans="1:12" x14ac:dyDescent="0.25">
      <c r="A47" s="9"/>
      <c r="B47" s="20"/>
      <c r="C47" s="9"/>
      <c r="D47" s="9"/>
      <c r="E47" s="9"/>
      <c r="F47" s="20"/>
      <c r="G47" s="2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</sheetData>
  <mergeCells count="5">
    <mergeCell ref="D21:O21"/>
    <mergeCell ref="D22:O22"/>
    <mergeCell ref="D24:O24"/>
    <mergeCell ref="D25:O25"/>
    <mergeCell ref="D27:O27"/>
  </mergeCells>
  <dataValidations count="4">
    <dataValidation type="list" allowBlank="1" showInputMessage="1" showErrorMessage="1" sqref="D3:D22">
      <formula1>Einflussstärke</formula1>
    </dataValidation>
    <dataValidation type="list" allowBlank="1" showInputMessage="1" showErrorMessage="1" sqref="E3:E20">
      <formula1>Betroffenheit</formula1>
    </dataValidation>
    <dataValidation type="list" allowBlank="1" showInputMessage="1" showErrorMessage="1" sqref="C3:C22">
      <formula1>Informationsbedarf</formula1>
    </dataValidation>
    <dataValidation allowBlank="1" showInputMessage="1" showErrorMessage="1" promptTitle="name of the risk" sqref="B3:B20"/>
  </dataValidations>
  <pageMargins left="0.78740157480314965" right="0.78740157480314965" top="0.98425196850393704" bottom="0.98425196850393704" header="0.51181102362204722" footer="0.51181102362204722"/>
  <pageSetup paperSize="9" scale="63" fitToHeight="0" orientation="landscape" r:id="rId1"/>
  <headerFooter alignWithMargins="0">
    <oddFooter>&amp;R© bosshart consulting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GridSoftEPMDocumentStatus xmlns="0cd1fd4c-170a-4d03-beb7-87678a698840">genehmigt zur Nutzung</GridSoftEPMDocumentStatus>
    <GridSoftEPMDocumentVersionDate xmlns="0cd1fd4c-170a-4d03-beb7-87678a698840" xsi:nil="true"/>
    <GridSoftEPMDocumentVersion xmlns="0cd1fd4c-170a-4d03-beb7-87678a698840" xsi:nil="true"/>
    <GridSoftEPMDocumentClass xmlns="0cd1fd4c-170a-4d03-beb7-87678a698840">intern</GridSoftEPMDocumentClass>
    <GridSoftEPMDocumentTailored xmlns="0cd1fd4c-170a-4d03-beb7-87678a6988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BD2DECCCD3A7484E92D1129C4610F05800E10797A4500842749BAC704C21BC7B4600831A107D6083C045AD61F2A5F7C71965" ma:contentTypeVersion="1" ma:contentTypeDescription="Ein neues Arbeitsdokument erstellen" ma:contentTypeScope="" ma:versionID="f682cd7cdc3183375fe45fd1f6914a26">
  <xsd:schema xmlns:xsd="http://www.w3.org/2001/XMLSchema" xmlns:p="http://schemas.microsoft.com/office/2006/metadata/properties" xmlns:ns2="0cd1fd4c-170a-4d03-beb7-87678a698840" targetNamespace="http://schemas.microsoft.com/office/2006/metadata/properties" ma:root="true" ma:fieldsID="3b26c0796b64aad687e801bbd7ef41ec" ns2:_="">
    <xsd:import namespace="0cd1fd4c-170a-4d03-beb7-87678a698840"/>
    <xsd:element name="properties">
      <xsd:complexType>
        <xsd:sequence>
          <xsd:element name="documentManagement">
            <xsd:complexType>
              <xsd:all>
                <xsd:element ref="ns2:GridSoftEPMDocumentVersion" minOccurs="0"/>
                <xsd:element ref="ns2:GridSoftEPMDocumentVersionDate" minOccurs="0"/>
                <xsd:element ref="ns2:GridSoftEPMDocumentClass" minOccurs="0"/>
                <xsd:element ref="ns2:GridSoftEPMDocumentStatus" minOccurs="0"/>
                <xsd:element ref="ns2:GridSoftEPMDocumentTailor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d1fd4c-170a-4d03-beb7-87678a698840" elementFormDefault="qualified">
    <xsd:import namespace="http://schemas.microsoft.com/office/2006/documentManagement/types"/>
    <xsd:element name="GridSoftEPMDocumentVersion" ma:index="8" nillable="true" ma:displayName="Dokument Version" ma:description="Im Dokument angezeigte Version. IMMER MANUELL SETZEN!" ma:internalName="GridSoftEPMDocumentVersion">
      <xsd:simpleType>
        <xsd:restriction base="dms:Text"/>
      </xsd:simpleType>
    </xsd:element>
    <xsd:element name="GridSoftEPMDocumentVersionDate" ma:index="9" nillable="true" ma:displayName="Versionsdatum" ma:description="Im Dokument angezeigtes Versionsdatum. IMMER MANUELL SETZEN!" ma:internalName="GridSoftEPMDocumentVersionDate">
      <xsd:simpleType>
        <xsd:restriction base="dms:Text"/>
      </xsd:simpleType>
    </xsd:element>
    <xsd:element name="GridSoftEPMDocumentClass" ma:index="10" nillable="true" ma:displayName="Klassifizierung" ma:default="intern" ma:description="" ma:format="RadioButtons" ma:internalName="GridSoftEPMDocumentClass">
      <xsd:simpleType>
        <xsd:restriction base="dms:Choice">
          <xsd:enumeration value="nicht klassifiziert"/>
          <xsd:enumeration value="intern"/>
          <xsd:enumeration value="vertraulich"/>
        </xsd:restriction>
      </xsd:simpleType>
    </xsd:element>
    <xsd:element name="GridSoftEPMDocumentStatus" ma:index="11" nillable="true" ma:displayName="Dokument Status" ma:default="in Arbeit" ma:description="" ma:format="RadioButtons" ma:internalName="GridSoftEPMDocumentStatus">
      <xsd:simpleType>
        <xsd:restriction base="dms:Choice">
          <xsd:enumeration value="in Arbeit"/>
          <xsd:enumeration value="in Prüfung"/>
          <xsd:enumeration value="genehmigt zur Nutzung"/>
        </xsd:restriction>
      </xsd:simpleType>
    </xsd:element>
    <xsd:element name="GridSoftEPMDocumentTailored" ma:index="12" nillable="true" ma:displayName="GridSoftEPMDocumentTailored" ma:description="" ma:hidden="true" ma:internalName="GridSoftEPMDocumentTailo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Dokument 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C79D2-F78A-419A-99FE-34B2BAC2F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79477-6982-4717-BA2E-DB52127DC9DE}">
  <ds:schemaRefs>
    <ds:schemaRef ds:uri="http://purl.org/dc/elements/1.1/"/>
    <ds:schemaRef ds:uri="http://schemas.openxmlformats.org/package/2006/metadata/core-properties"/>
    <ds:schemaRef ds:uri="http://purl.org/dc/dcmitype/"/>
    <ds:schemaRef ds:uri="0cd1fd4c-170a-4d03-beb7-87678a698840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9315B6-7952-4336-984B-3882CC23E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d1fd4c-170a-4d03-beb7-87678a69884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Stakeholdereinschätzung</vt:lpstr>
      <vt:lpstr>Definition der Kategorien</vt:lpstr>
      <vt:lpstr>Stakeholdereinschätzung - 2 </vt:lpstr>
      <vt:lpstr>Information vs Einfluss</vt:lpstr>
      <vt:lpstr>Information vs Einfluss +</vt:lpstr>
      <vt:lpstr>Betroffenheit vs Einfluss</vt:lpstr>
      <vt:lpstr>Betroffenheit</vt:lpstr>
      <vt:lpstr>'Definition der Kategorien'!Drucktitel</vt:lpstr>
      <vt:lpstr>Einflussstärke</vt:lpstr>
      <vt:lpstr>Informationsbedarf</vt:lpstr>
      <vt:lpstr>Severity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bosshart consulting</dc:creator>
  <cp:lastModifiedBy>bos</cp:lastModifiedBy>
  <cp:lastPrinted>2014-02-22T15:17:32Z</cp:lastPrinted>
  <dcterms:created xsi:type="dcterms:W3CDTF">2006-05-08T08:14:05Z</dcterms:created>
  <dcterms:modified xsi:type="dcterms:W3CDTF">2014-03-23T15:32:09Z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0x010100BD2DECCCD3A7484E92D1129C4610F05800E10797A4500842749BAC704C21BC7B4600831A107D6083C045AD61F2A5F7C71965</vt:lpwstr>
  </property>
  <property fmtid="{D5CDD505-2E9C-101B-9397-08002B2CF9AE}" pid="3" name="vosProjectMgmtActivity">
    <vt:lpwstr>Risikomanagement</vt:lpwstr>
  </property>
  <property fmtid="{D5CDD505-2E9C-101B-9397-08002B2CF9AE}" pid="4" name="vosDocState">
    <vt:lpwstr>in Arbeit</vt:lpwstr>
  </property>
  <property fmtid="{D5CDD505-2E9C-101B-9397-08002B2CF9AE}" pid="5" name="vosProjectPhase">
    <vt:lpwstr>Phasen unabhängig</vt:lpwstr>
  </property>
  <property fmtid="{D5CDD505-2E9C-101B-9397-08002B2CF9AE}" pid="6" name="Teilprojekt">
    <vt:lpwstr>Gesamtprojekt</vt:lpwstr>
  </property>
  <property fmtid="{D5CDD505-2E9C-101B-9397-08002B2CF9AE}" pid="7" name="vosDocClassification">
    <vt:lpwstr>vetraulich</vt:lpwstr>
  </property>
  <property fmtid="{D5CDD505-2E9C-101B-9397-08002B2CF9AE}" pid="8" name="vosProjectDeliverable">
    <vt:lpwstr>Plan</vt:lpwstr>
  </property>
</Properties>
</file>