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6" yWindow="1212" windowWidth="15600" windowHeight="6288"/>
  </bookViews>
  <sheets>
    <sheet name="Anforderungsbeurteilung" sheetId="1" r:id="rId1"/>
    <sheet name="Anforderungsbeziehungen" sheetId="27" r:id="rId2"/>
    <sheet name="Klassierung" sheetId="22" r:id="rId3"/>
    <sheet name="Matrix" sheetId="26" r:id="rId4"/>
    <sheet name="Definitionen" sheetId="6" r:id="rId5"/>
    <sheet name="Anforderungsbeurteilung-2 " sheetId="17" r:id="rId6"/>
  </sheets>
  <externalReferences>
    <externalReference r:id="rId7"/>
  </externalReferences>
  <definedNames>
    <definedName name="Beeinflussbarkeit">Definitionen!#REF!</definedName>
    <definedName name="Betroffenheit">Definitionen!#REF!</definedName>
    <definedName name="Beziehungen">Definitionen!#REF!</definedName>
    <definedName name="dddd">Definitionen!#REF!</definedName>
    <definedName name="_xlnm.Print_Titles" localSheetId="4">Definitionen!$1:$1</definedName>
    <definedName name="Einbindung">Definitionen!#REF!</definedName>
    <definedName name="einbindung2">'[1]Definition der Kategorien'!$A$60:$A$66</definedName>
    <definedName name="Einflussstärke">Definitionen!#REF!</definedName>
    <definedName name="Einstellung">Definitionen!#REF!</definedName>
    <definedName name="ffffffffffff">Definitionen!#REF!</definedName>
    <definedName name="ffffffffffffff">Definitionen!#REF!</definedName>
    <definedName name="Informationsbedarf">Definitionen!$A$13:$A$17</definedName>
    <definedName name="Mitmachenergie">Definitionen!#REF!</definedName>
    <definedName name="Multiplikator">Definitionen!#REF!</definedName>
    <definedName name="Probability">Definitionen!#REF!</definedName>
    <definedName name="Severity">Definitionen!$A$13:$A$17</definedName>
    <definedName name="Stetigkeit">Definitionen!#REF!</definedName>
  </definedNames>
  <calcPr calcId="145621"/>
</workbook>
</file>

<file path=xl/calcChain.xml><?xml version="1.0" encoding="utf-8"?>
<calcChain xmlns="http://schemas.openxmlformats.org/spreadsheetml/2006/main">
  <c r="T4" i="27" l="1"/>
  <c r="T5" i="27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3" i="27"/>
  <c r="S4" i="27"/>
  <c r="S5" i="27"/>
  <c r="S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3" i="27"/>
  <c r="D20" i="27" l="1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C20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C19" i="27"/>
  <c r="B4" i="27"/>
  <c r="D2" i="27" s="1"/>
  <c r="B5" i="27"/>
  <c r="E2" i="27" s="1"/>
  <c r="B6" i="27"/>
  <c r="F2" i="27" s="1"/>
  <c r="B7" i="27"/>
  <c r="G2" i="27" s="1"/>
  <c r="B8" i="27"/>
  <c r="H2" i="27" s="1"/>
  <c r="B9" i="27"/>
  <c r="B10" i="27"/>
  <c r="B11" i="27"/>
  <c r="B12" i="27"/>
  <c r="B13" i="27"/>
  <c r="B14" i="27"/>
  <c r="B15" i="27"/>
  <c r="B16" i="27"/>
  <c r="B17" i="27"/>
  <c r="B18" i="27"/>
  <c r="B3" i="27"/>
  <c r="C2" i="27" s="1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3" i="27"/>
  <c r="R2" i="27"/>
  <c r="Q2" i="27"/>
  <c r="P2" i="27"/>
  <c r="O2" i="27"/>
  <c r="N2" i="27"/>
  <c r="M2" i="27"/>
  <c r="L2" i="27"/>
  <c r="K2" i="27"/>
  <c r="J2" i="27"/>
  <c r="I2" i="27"/>
  <c r="M5" i="17" l="1"/>
  <c r="N5" i="17"/>
  <c r="M6" i="17"/>
  <c r="N6" i="17"/>
  <c r="M7" i="17"/>
  <c r="N7" i="17"/>
  <c r="M9" i="17"/>
  <c r="N9" i="17"/>
  <c r="M10" i="17"/>
  <c r="N10" i="17"/>
  <c r="M11" i="17"/>
  <c r="N11" i="17"/>
  <c r="M12" i="17"/>
  <c r="N12" i="17"/>
  <c r="M13" i="17"/>
  <c r="N13" i="17"/>
  <c r="M14" i="17"/>
  <c r="N14" i="17"/>
  <c r="M15" i="17"/>
  <c r="N15" i="17"/>
  <c r="M16" i="17"/>
  <c r="N16" i="17"/>
  <c r="M17" i="17"/>
  <c r="N17" i="17"/>
  <c r="M18" i="17"/>
  <c r="N18" i="17"/>
  <c r="D3" i="17" l="1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3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F6" i="17" l="1"/>
  <c r="F10" i="17"/>
  <c r="F14" i="17"/>
  <c r="F18" i="17"/>
  <c r="E3" i="17"/>
  <c r="F12" i="17" l="1"/>
  <c r="L12" i="17" s="1"/>
  <c r="F3" i="17"/>
  <c r="L3" i="17" s="1"/>
  <c r="F17" i="17"/>
  <c r="L17" i="17" s="1"/>
  <c r="F15" i="17"/>
  <c r="L15" i="17" s="1"/>
  <c r="F13" i="17"/>
  <c r="L13" i="17" s="1"/>
  <c r="F11" i="17"/>
  <c r="L11" i="17" s="1"/>
  <c r="F9" i="17"/>
  <c r="L9" i="17" s="1"/>
  <c r="F7" i="17"/>
  <c r="L7" i="17" s="1"/>
  <c r="F5" i="17"/>
  <c r="L5" i="17" s="1"/>
  <c r="F16" i="17"/>
  <c r="L16" i="17" s="1"/>
  <c r="F8" i="17"/>
  <c r="L8" i="17" s="1"/>
  <c r="F4" i="17"/>
  <c r="L4" i="17" s="1"/>
  <c r="E11" i="17"/>
  <c r="G11" i="17" s="1"/>
  <c r="E12" i="17"/>
  <c r="E13" i="17"/>
  <c r="E14" i="17"/>
  <c r="E15" i="17"/>
  <c r="G15" i="17" s="1"/>
  <c r="E16" i="17"/>
  <c r="E17" i="17"/>
  <c r="E18" i="17"/>
  <c r="E4" i="17"/>
  <c r="E5" i="17"/>
  <c r="E6" i="17"/>
  <c r="E7" i="17"/>
  <c r="G7" i="17" s="1"/>
  <c r="H7" i="17" s="1"/>
  <c r="E8" i="17"/>
  <c r="E9" i="17"/>
  <c r="G9" i="17" s="1"/>
  <c r="E10" i="17"/>
  <c r="K3" i="17"/>
  <c r="E12" i="1" l="1"/>
  <c r="F12" i="1" s="1"/>
  <c r="H11" i="17"/>
  <c r="H15" i="17"/>
  <c r="E16" i="1" s="1"/>
  <c r="F16" i="1" s="1"/>
  <c r="E10" i="1"/>
  <c r="F10" i="1" s="1"/>
  <c r="H9" i="17"/>
  <c r="E8" i="1"/>
  <c r="F8" i="1" s="1"/>
  <c r="G12" i="17"/>
  <c r="G5" i="17"/>
  <c r="H5" i="17" s="1"/>
  <c r="G4" i="17"/>
  <c r="H4" i="17" s="1"/>
  <c r="G3" i="17"/>
  <c r="H3" i="17" s="1"/>
  <c r="G16" i="17"/>
  <c r="G8" i="17"/>
  <c r="G17" i="17"/>
  <c r="G13" i="17"/>
  <c r="H13" i="17" s="1"/>
  <c r="K10" i="17"/>
  <c r="K8" i="17"/>
  <c r="K6" i="17"/>
  <c r="K4" i="17"/>
  <c r="K17" i="17"/>
  <c r="K15" i="17"/>
  <c r="K13" i="17"/>
  <c r="K11" i="17"/>
  <c r="K9" i="17"/>
  <c r="K7" i="17"/>
  <c r="K5" i="17"/>
  <c r="K18" i="17"/>
  <c r="K16" i="17"/>
  <c r="K14" i="17"/>
  <c r="K12" i="17"/>
  <c r="G14" i="17"/>
  <c r="G6" i="17"/>
  <c r="H6" i="17" s="1"/>
  <c r="G18" i="17"/>
  <c r="G10" i="17"/>
  <c r="M4" i="17" l="1"/>
  <c r="N4" i="17"/>
  <c r="H10" i="17"/>
  <c r="E11" i="1" s="1"/>
  <c r="F11" i="1" s="1"/>
  <c r="H16" i="17"/>
  <c r="E17" i="1" s="1"/>
  <c r="F17" i="1" s="1"/>
  <c r="H12" i="17"/>
  <c r="H18" i="17"/>
  <c r="E19" i="1" s="1"/>
  <c r="F19" i="1" s="1"/>
  <c r="H17" i="17"/>
  <c r="H14" i="17"/>
  <c r="E15" i="1" s="1"/>
  <c r="F15" i="1" s="1"/>
  <c r="H8" i="17"/>
  <c r="E6" i="1"/>
  <c r="F6" i="1" s="1"/>
  <c r="E7" i="1"/>
  <c r="F7" i="1" s="1"/>
  <c r="E5" i="1"/>
  <c r="F5" i="1" s="1"/>
  <c r="E4" i="1"/>
  <c r="F4" i="1" s="1"/>
  <c r="E14" i="1"/>
  <c r="F14" i="1" s="1"/>
  <c r="L18" i="17"/>
  <c r="L14" i="17"/>
  <c r="L10" i="17"/>
  <c r="L6" i="17"/>
  <c r="M8" i="17" l="1"/>
  <c r="N8" i="17"/>
  <c r="E9" i="1"/>
  <c r="F9" i="1" s="1"/>
  <c r="E18" i="1"/>
  <c r="F18" i="1" s="1"/>
  <c r="E13" i="1"/>
  <c r="F13" i="1" s="1"/>
  <c r="N3" i="17"/>
  <c r="M3" i="17"/>
</calcChain>
</file>

<file path=xl/sharedStrings.xml><?xml version="1.0" encoding="utf-8"?>
<sst xmlns="http://schemas.openxmlformats.org/spreadsheetml/2006/main" count="182" uniqueCount="151">
  <si>
    <t>Nr.</t>
  </si>
  <si>
    <t>Titel</t>
  </si>
  <si>
    <t>Beschreibung</t>
  </si>
  <si>
    <t>Wert</t>
  </si>
  <si>
    <t>Definitionen der Kriterien je Merkmal</t>
  </si>
  <si>
    <t>Korrektur 2</t>
  </si>
  <si>
    <t>Korrektur 1</t>
  </si>
  <si>
    <t>Werden automatisch aus dem Tabellenblatt Stakeholdereinschätzung übernommen</t>
  </si>
  <si>
    <t>Text</t>
  </si>
  <si>
    <t>Originalwert</t>
  </si>
  <si>
    <t>Zahl</t>
  </si>
  <si>
    <t>Legende</t>
  </si>
  <si>
    <t>Grafik-Werte</t>
  </si>
  <si>
    <t>Originalwerte</t>
  </si>
  <si>
    <t>Grundlage für Grafiken</t>
  </si>
  <si>
    <t>Könnte ich in Kauf nehmen</t>
  </si>
  <si>
    <t>Ist mir egal</t>
  </si>
  <si>
    <t>Würde mich sehr stören</t>
  </si>
  <si>
    <t>Würde mich sehr freuen</t>
  </si>
  <si>
    <t>Was würden Sie sagen, wenn es … gäbe?</t>
  </si>
  <si>
    <t>Merkmal</t>
  </si>
  <si>
    <t>Attractive</t>
  </si>
  <si>
    <t>Must Be</t>
  </si>
  <si>
    <t>One Dimensional</t>
  </si>
  <si>
    <t>Indifferent</t>
  </si>
  <si>
    <t>I</t>
  </si>
  <si>
    <t>O</t>
  </si>
  <si>
    <t>M</t>
  </si>
  <si>
    <t>A</t>
  </si>
  <si>
    <t>Reverse</t>
  </si>
  <si>
    <t>R</t>
  </si>
  <si>
    <t>Q</t>
  </si>
  <si>
    <t>Dysfunktional</t>
  </si>
  <si>
    <t>Funktional</t>
  </si>
  <si>
    <t>Funktional K</t>
  </si>
  <si>
    <t>Disfunktional K</t>
  </si>
  <si>
    <t>Summe</t>
  </si>
  <si>
    <t>y für Matrixdarstellung</t>
  </si>
  <si>
    <t>Variante</t>
  </si>
  <si>
    <t>Es gefällt mir</t>
  </si>
  <si>
    <t>Mag es so</t>
  </si>
  <si>
    <t>Das würde mich sehr freuen</t>
  </si>
  <si>
    <t>Das begeistert mich</t>
  </si>
  <si>
    <t>Ich erwarte das eigentlich</t>
  </si>
  <si>
    <t>Muss sein</t>
  </si>
  <si>
    <t>Das setze ich voraus</t>
  </si>
  <si>
    <t>Das gefällt mir</t>
  </si>
  <si>
    <t>Neutral</t>
  </si>
  <si>
    <t>Das ist mir egal</t>
  </si>
  <si>
    <t>Ich kann damit leben</t>
  </si>
  <si>
    <t>Kann damit leben</t>
  </si>
  <si>
    <t>Das könnte ich evtl. in Kauf nehmen</t>
  </si>
  <si>
    <t>Das nehme ich gerade noch hin</t>
  </si>
  <si>
    <t>Das gefällt mir nicht</t>
  </si>
  <si>
    <t>Ich mag es nicht</t>
  </si>
  <si>
    <t>Mag es nicht</t>
  </si>
  <si>
    <t>Das würde mich sehr stören</t>
  </si>
  <si>
    <t>Ich benötige es nicht</t>
  </si>
  <si>
    <t>Variante 1</t>
  </si>
  <si>
    <t>Variante 2</t>
  </si>
  <si>
    <t>Variante 3</t>
  </si>
  <si>
    <t>Variante 4</t>
  </si>
  <si>
    <t>Variante 5</t>
  </si>
  <si>
    <t>Antworten</t>
  </si>
  <si>
    <t>Definition der Fragepaare,  Antwortsets und Merkmalskategorien</t>
  </si>
  <si>
    <t>Fragen</t>
  </si>
  <si>
    <t>dysfunktional</t>
  </si>
  <si>
    <t>funktional</t>
  </si>
  <si>
    <r>
      <t xml:space="preserve">Was würden Sie sagen, wenn es … </t>
    </r>
    <r>
      <rPr>
        <b/>
        <sz val="10"/>
        <color rgb="FFFF0000"/>
        <rFont val="Arial"/>
        <family val="2"/>
      </rPr>
      <t>NICHT</t>
    </r>
    <r>
      <rPr>
        <sz val="10"/>
        <color theme="1"/>
        <rFont val="Arial"/>
        <family val="2"/>
      </rPr>
      <t xml:space="preserve"> gäbe?</t>
    </r>
  </si>
  <si>
    <t>Wenn das Produkt die Anforderung XY erfüllte, wie würden Sie sich fühlen?</t>
  </si>
  <si>
    <t>Wie finden sie es wenn …</t>
  </si>
  <si>
    <t>Was würden sie sagen, wenn es mehr ... gäbe?</t>
  </si>
  <si>
    <t>Was würden sie sagen, wenn es weniger ... gäbe?</t>
  </si>
  <si>
    <r>
      <t xml:space="preserve">Wenn das Produkt die Anforderung XY </t>
    </r>
    <r>
      <rPr>
        <b/>
        <sz val="10"/>
        <color rgb="FFFF0000"/>
        <rFont val="Arial"/>
        <family val="2"/>
      </rPr>
      <t>NICHT</t>
    </r>
    <r>
      <rPr>
        <sz val="10"/>
        <color theme="1"/>
        <rFont val="Arial"/>
        <family val="2"/>
      </rPr>
      <t xml:space="preserve"> erfüllte, wie würden Sie sich fühlen?</t>
    </r>
  </si>
  <si>
    <r>
      <t xml:space="preserve">Wie finden Sie es, wenn … </t>
    </r>
    <r>
      <rPr>
        <b/>
        <sz val="10"/>
        <color rgb="FFFF0000"/>
        <rFont val="Arial"/>
        <family val="2"/>
      </rPr>
      <t>NICHT</t>
    </r>
    <r>
      <rPr>
        <sz val="10"/>
        <color theme="1"/>
        <rFont val="Arial"/>
        <family val="2"/>
      </rPr>
      <t>?</t>
    </r>
  </si>
  <si>
    <t>Standardset</t>
  </si>
  <si>
    <t>E</t>
  </si>
  <si>
    <t>L</t>
  </si>
  <si>
    <t>Must Have</t>
  </si>
  <si>
    <t>Linear</t>
  </si>
  <si>
    <t>Exiter</t>
  </si>
  <si>
    <t>attraktiv</t>
  </si>
  <si>
    <t>N</t>
  </si>
  <si>
    <t>G</t>
  </si>
  <si>
    <t>F</t>
  </si>
  <si>
    <t>Wert-Variante 1</t>
  </si>
  <si>
    <t>Wert-Variante 2</t>
  </si>
  <si>
    <t>eindimensional</t>
  </si>
  <si>
    <t>obligatorisch</t>
  </si>
  <si>
    <t>gegenteilig</t>
  </si>
  <si>
    <t>fragwürdig</t>
  </si>
  <si>
    <t>Basismerkmal</t>
  </si>
  <si>
    <t>Indifferentes Merkmal</t>
  </si>
  <si>
    <t>Umkehrmerkmal</t>
  </si>
  <si>
    <t>Wie würden Sie sich fühlen, wenn das Produkt die Eigenschaft X hätte?</t>
  </si>
  <si>
    <r>
      <t xml:space="preserve">Wie würden Sie sich fühlen, wenn das Produkt die Eigenschaft X </t>
    </r>
    <r>
      <rPr>
        <b/>
        <sz val="10"/>
        <color rgb="FFFF0000"/>
        <rFont val="Arial"/>
        <family val="2"/>
      </rPr>
      <t>NICHT</t>
    </r>
    <r>
      <rPr>
        <sz val="10"/>
        <color theme="1"/>
        <rFont val="Arial"/>
        <family val="2"/>
      </rPr>
      <t xml:space="preserve"> hätte?</t>
    </r>
  </si>
  <si>
    <t>MM 07</t>
  </si>
  <si>
    <t>MM 08</t>
  </si>
  <si>
    <t>MM 09</t>
  </si>
  <si>
    <t>MM 10</t>
  </si>
  <si>
    <t>MM 11</t>
  </si>
  <si>
    <t>MM 12</t>
  </si>
  <si>
    <t>MM 13</t>
  </si>
  <si>
    <t>MM 14</t>
  </si>
  <si>
    <t>MM 15</t>
  </si>
  <si>
    <t>MM 16</t>
  </si>
  <si>
    <t>Beurteilt von</t>
  </si>
  <si>
    <t>Beurteilt am</t>
  </si>
  <si>
    <t>Leistungsmerkmal</t>
  </si>
  <si>
    <t>Begeisterungsmerkmal</t>
  </si>
  <si>
    <t>unlogisches Merkmal*</t>
  </si>
  <si>
    <t>*</t>
  </si>
  <si>
    <t>Bezeichnung</t>
  </si>
  <si>
    <t>Bezeichnung-Variante 1</t>
  </si>
  <si>
    <t>Bezeichnung Variante 2</t>
  </si>
  <si>
    <t xml:space="preserve">maximal 16 Merkmale </t>
  </si>
  <si>
    <t>Merkmal:
Anforderung / Ziel / Wunsch …</t>
  </si>
  <si>
    <t xml:space="preserve">Werden automatisch basierend auf den Zuordnungen Text-Zahl aus Tabellenblatt "Definitionen" umgewandelt.
</t>
  </si>
  <si>
    <t>Korrekturfaktor, um zu vermeiden, dass Merkmale mit einer gleichen Einschätzung in der Grafik aufeinander fallen. Jeder Korrekturfaktor existiert nur einmal und ist zufällig den Zeilen zugewiesen.</t>
  </si>
  <si>
    <t>Beurteilung von Anforderungen</t>
  </si>
  <si>
    <t>Merkmal-Typ</t>
  </si>
  <si>
    <t>Die Kategorien "Was würden Sie sagen ...", "Merkmal-Typ" und "Merkmal-Bezeichnung" werden im Blatt "Definitionen"  beschrieben (gegen Ende der Blätter).</t>
  </si>
  <si>
    <t>Merkmal-Bezeichnung</t>
  </si>
  <si>
    <t>x für Matrixdarstellung</t>
  </si>
  <si>
    <t>Stand-ard</t>
  </si>
  <si>
    <t xml:space="preserve">Quelle: </t>
  </si>
  <si>
    <r>
      <rPr>
        <b/>
        <sz val="9"/>
        <color theme="1"/>
        <rFont val="Arial"/>
        <family val="2"/>
      </rPr>
      <t xml:space="preserve">unlogisches Merkmal: </t>
    </r>
    <r>
      <rPr>
        <sz val="9"/>
        <color theme="1"/>
        <rFont val="Arial"/>
        <family val="2"/>
      </rPr>
      <t xml:space="preserve">bezeichnet eine Kategorie, die darauf hindeutet, dass die Frage falsch verstanden  oder falsch gestellt wurde. </t>
    </r>
    <r>
      <rPr>
        <b/>
        <sz val="9"/>
        <color theme="1"/>
        <rFont val="Arial"/>
        <family val="2"/>
      </rPr>
      <t>Auf die Auswertung von Fragen, deren Antworten in diese Kategorie fallen, muss verzichtet werden.</t>
    </r>
  </si>
  <si>
    <t>Was würden Sie sagen, wenn das Produkt über … verfügt?</t>
  </si>
  <si>
    <r>
      <t xml:space="preserve">Was würden Sie sagen, wenn das Produkt </t>
    </r>
    <r>
      <rPr>
        <b/>
        <sz val="10"/>
        <color rgb="FFFF0000"/>
        <rFont val="Arial"/>
        <family val="2"/>
      </rPr>
      <t>NICHT</t>
    </r>
    <r>
      <rPr>
        <sz val="10"/>
        <color theme="1"/>
        <rFont val="Arial"/>
        <family val="2"/>
      </rPr>
      <t xml:space="preserve"> über … verfügt?</t>
    </r>
  </si>
  <si>
    <t>Setze ich voraus</t>
  </si>
  <si>
    <t>Das stört mich</t>
  </si>
  <si>
    <t>Questionable</t>
  </si>
  <si>
    <t xml:space="preserve">Berechnungen </t>
  </si>
  <si>
    <t>Anforderungsbeziehungen-Beziehungen</t>
  </si>
  <si>
    <t>steht in Konkurrenz zu …</t>
  </si>
  <si>
    <r>
      <rPr>
        <i/>
        <sz val="9"/>
        <color theme="1"/>
        <rFont val="Arial"/>
        <family val="2"/>
      </rPr>
      <t>«waagrecht»...</t>
    </r>
    <r>
      <rPr>
        <sz val="9"/>
        <rFont val="Arial"/>
        <family val="2"/>
      </rPr>
      <t xml:space="preserve">
- </t>
    </r>
    <r>
      <rPr>
        <b/>
        <sz val="9"/>
        <color theme="1"/>
        <rFont val="Arial"/>
        <family val="2"/>
      </rPr>
      <t>u</t>
    </r>
    <r>
      <rPr>
        <sz val="9"/>
        <rFont val="Arial"/>
        <family val="2"/>
      </rPr>
      <t xml:space="preserve"> - unterstützt</t>
    </r>
    <r>
      <rPr>
        <i/>
        <sz val="9"/>
        <color theme="1"/>
        <rFont val="Arial"/>
        <family val="2"/>
      </rPr>
      <t xml:space="preserve"> «senkrecht</t>
    </r>
    <r>
      <rPr>
        <sz val="9"/>
        <rFont val="Arial"/>
        <family val="2"/>
      </rPr>
      <t xml:space="preserve">»
- </t>
    </r>
    <r>
      <rPr>
        <b/>
        <sz val="9"/>
        <color theme="1"/>
        <rFont val="Arial"/>
        <family val="2"/>
      </rPr>
      <t>k</t>
    </r>
    <r>
      <rPr>
        <sz val="9"/>
        <rFont val="Arial"/>
        <family val="2"/>
      </rPr>
      <t xml:space="preserve"> - steht in Konkurrenz zu</t>
    </r>
    <r>
      <rPr>
        <i/>
        <sz val="9"/>
        <color theme="1"/>
        <rFont val="Arial"/>
        <family val="2"/>
      </rPr>
      <t xml:space="preserve"> «senkrecht»</t>
    </r>
  </si>
  <si>
    <r>
      <t xml:space="preserve">Was würden Sie sagen, wenn es … </t>
    </r>
    <r>
      <rPr>
        <b/>
        <sz val="10"/>
        <color rgb="FFFFC000"/>
        <rFont val="Arial"/>
        <family val="2"/>
      </rPr>
      <t>NICHT</t>
    </r>
    <r>
      <rPr>
        <b/>
        <sz val="10"/>
        <rFont val="Arial"/>
        <family val="2"/>
      </rPr>
      <t xml:space="preserve"> gäbe?</t>
    </r>
  </si>
  <si>
    <t>Aktuell können maximal 16 Merkmale eingeschätzt und grafisch dargestellt werden. 
Für eine Erweiterung müssen die Grafiken ergänzt und die Korrekturfaktoren in Blatt "Anforderungsbeurteilung-2 " neu definiert werden.</t>
  </si>
  <si>
    <t>wird unerstützt von</t>
  </si>
  <si>
    <r>
      <t xml:space="preserve">In Anlehnung an: Karpe, Nicole; Scharf, Andreas, 2006: Ermittlung relevanter Determinanten der Kundenzufriedenheit mittels Kano-Modell - dargestellt am Beispiel der Dienstleistungen von Immobilienmaklern. Nordhäuser Hochschultexte, Schriftenreihe Betriebswirtschaft, Heft 1; Klopp, Eric, o.J: Die Kano-Methode. www.eric-klopp.de; Schmitt, Robert; Pfeifer, Tilo, 2010: Qualitätsmanagement, Strategien-Methoden-Techniken. 4. </t>
    </r>
    <r>
      <rPr>
        <sz val="9"/>
        <rFont val="Arial"/>
        <family val="2"/>
      </rPr>
      <t>Auflage. Carl Hanser Verlag. München, Wien; http://de.wikipedia.org/wiki/Kano-Modell, 22.02.2014</t>
    </r>
  </si>
  <si>
    <t>Korrekturfaktor, analog Korrekturfaktor 1 wird verwendet, damit nicht beide abgebildeten Merkmale den gleichen Korrekturfaktor verwenden. So wird eine "schönere" Streuung erreicht.</t>
  </si>
  <si>
    <t>Entstehen, indem zum Originalwert Zahl Korrektur 1 oder Korrektur 2 addiert oder subtrahiert wird. Diese Daten bilden die Grundlage für die Grafiken.</t>
  </si>
  <si>
    <t>Vor dem Löschen wird eine Bestätigung verlangt.</t>
  </si>
  <si>
    <t>Nach dem Löschen wird eine Bestätigung verschickt.</t>
  </si>
  <si>
    <t>Mehrere Benutzer können die Daten gleichzeitig bearbeiten.</t>
  </si>
  <si>
    <t>xxx …</t>
  </si>
  <si>
    <t>yyy …</t>
  </si>
  <si>
    <t>zzz …</t>
  </si>
  <si>
    <t>Bestimmung von "Merkmal-Typ" und "Merkmal-Bezeichnung" erfolgen im Blatt "Anforderungsbeurteilung-2", basierend  auf den Antworten zu den Fragen " Was würden Sie sagen …"</t>
  </si>
  <si>
    <t>unterstützt … Anforderungen</t>
  </si>
  <si>
    <t>konkerenziert … Anforderungen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</si>
</sst>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i/>
      <sz val="9"/>
      <color theme="1"/>
      <name val="Arial"/>
      <family val="2"/>
    </font>
    <font>
      <b/>
      <sz val="10"/>
      <color rgb="FFFFC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" fontId="0" fillId="0" borderId="6" xfId="0" applyNumberForma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1" fontId="8" fillId="0" borderId="1" xfId="0" applyNumberFormat="1" applyFont="1" applyFill="1" applyBorder="1" applyAlignment="1">
      <alignment horizontal="left" vertical="top" wrapText="1"/>
    </xf>
    <xf numFmtId="1" fontId="8" fillId="0" borderId="4" xfId="0" applyNumberFormat="1" applyFont="1" applyFill="1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8" xfId="0" applyFont="1" applyBorder="1" applyAlignment="1">
      <alignment vertical="top"/>
    </xf>
    <xf numFmtId="2" fontId="8" fillId="5" borderId="9" xfId="0" applyNumberFormat="1" applyFont="1" applyFill="1" applyBorder="1" applyAlignment="1">
      <alignment vertical="top"/>
    </xf>
    <xf numFmtId="2" fontId="8" fillId="0" borderId="9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textRotation="255" wrapText="1"/>
    </xf>
    <xf numFmtId="0" fontId="2" fillId="3" borderId="1" xfId="0" applyFont="1" applyFill="1" applyBorder="1" applyAlignment="1">
      <alignment textRotation="90" wrapText="1"/>
    </xf>
    <xf numFmtId="2" fontId="8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vertical="top"/>
    </xf>
    <xf numFmtId="1" fontId="11" fillId="7" borderId="0" xfId="0" applyNumberFormat="1" applyFont="1" applyFill="1" applyBorder="1" applyAlignment="1">
      <alignment vertical="top"/>
    </xf>
    <xf numFmtId="1" fontId="11" fillId="6" borderId="3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vertical="top"/>
    </xf>
    <xf numFmtId="1" fontId="11" fillId="3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11" fillId="4" borderId="3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1" fillId="4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2" fillId="2" borderId="1" xfId="0" applyFont="1" applyFill="1" applyBorder="1" applyAlignment="1">
      <alignment horizontal="left" textRotation="90" wrapText="1"/>
    </xf>
    <xf numFmtId="0" fontId="0" fillId="0" borderId="5" xfId="0" applyNumberForma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0" fillId="0" borderId="3" xfId="0" applyBorder="1"/>
    <xf numFmtId="0" fontId="0" fillId="0" borderId="2" xfId="0" applyBorder="1"/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4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11" fillId="8" borderId="4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0" fillId="0" borderId="13" xfId="0" applyBorder="1" applyAlignment="1">
      <alignment vertical="top"/>
    </xf>
    <xf numFmtId="0" fontId="3" fillId="0" borderId="1" xfId="0" applyFont="1" applyBorder="1"/>
    <xf numFmtId="0" fontId="8" fillId="5" borderId="17" xfId="0" applyFont="1" applyFill="1" applyBorder="1" applyAlignment="1">
      <alignment vertical="top" wrapText="1"/>
    </xf>
    <xf numFmtId="1" fontId="8" fillId="5" borderId="17" xfId="0" applyNumberFormat="1" applyFont="1" applyFill="1" applyBorder="1" applyAlignment="1">
      <alignment horizontal="left" vertical="top" wrapText="1"/>
    </xf>
    <xf numFmtId="0" fontId="8" fillId="5" borderId="20" xfId="0" applyFont="1" applyFill="1" applyBorder="1" applyAlignment="1">
      <alignment vertical="top" wrapText="1"/>
    </xf>
    <xf numFmtId="1" fontId="8" fillId="5" borderId="20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1" fontId="8" fillId="0" borderId="17" xfId="0" applyNumberFormat="1" applyFont="1" applyBorder="1" applyAlignment="1">
      <alignment horizontal="left" vertical="top" wrapText="1"/>
    </xf>
    <xf numFmtId="1" fontId="8" fillId="0" borderId="23" xfId="0" applyNumberFormat="1" applyFont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/>
    </xf>
    <xf numFmtId="0" fontId="0" fillId="0" borderId="3" xfId="0" applyFill="1" applyBorder="1" applyAlignment="1">
      <alignment horizontal="left"/>
    </xf>
    <xf numFmtId="0" fontId="14" fillId="0" borderId="0" xfId="0" applyFont="1" applyAlignment="1">
      <alignment vertical="top"/>
    </xf>
    <xf numFmtId="0" fontId="2" fillId="0" borderId="1" xfId="0" applyFont="1" applyBorder="1" applyAlignment="1">
      <alignment textRotation="90" wrapText="1"/>
    </xf>
    <xf numFmtId="0" fontId="13" fillId="0" borderId="1" xfId="0" applyFont="1" applyBorder="1" applyAlignment="1">
      <alignment textRotation="90" wrapText="1"/>
    </xf>
    <xf numFmtId="0" fontId="9" fillId="0" borderId="0" xfId="0" applyFont="1" applyFill="1" applyBorder="1" applyAlignment="1">
      <alignment vertical="top"/>
    </xf>
    <xf numFmtId="0" fontId="8" fillId="0" borderId="2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0" fillId="0" borderId="0" xfId="0" applyProtection="1"/>
    <xf numFmtId="0" fontId="0" fillId="11" borderId="28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10" borderId="28" xfId="0" applyFill="1" applyBorder="1" applyProtection="1">
      <protection locked="0"/>
    </xf>
    <xf numFmtId="0" fontId="0" fillId="12" borderId="14" xfId="0" applyFill="1" applyBorder="1"/>
    <xf numFmtId="1" fontId="3" fillId="7" borderId="0" xfId="0" applyNumberFormat="1" applyFont="1" applyFill="1" applyAlignment="1">
      <alignment horizontal="right" vertical="top" wrapText="1"/>
    </xf>
    <xf numFmtId="49" fontId="3" fillId="0" borderId="27" xfId="0" applyNumberFormat="1" applyFont="1" applyFill="1" applyBorder="1" applyProtection="1">
      <protection locked="0"/>
    </xf>
    <xf numFmtId="49" fontId="0" fillId="0" borderId="27" xfId="0" applyNumberFormat="1" applyFill="1" applyBorder="1" applyProtection="1">
      <protection locked="0"/>
    </xf>
    <xf numFmtId="0" fontId="0" fillId="11" borderId="30" xfId="0" applyFill="1" applyBorder="1" applyProtection="1">
      <protection locked="0"/>
    </xf>
    <xf numFmtId="0" fontId="3" fillId="0" borderId="31" xfId="0" applyFont="1" applyBorder="1" applyProtection="1">
      <protection locked="0"/>
    </xf>
    <xf numFmtId="0" fontId="0" fillId="0" borderId="31" xfId="0" applyBorder="1" applyProtection="1">
      <protection locked="0"/>
    </xf>
    <xf numFmtId="49" fontId="3" fillId="0" borderId="14" xfId="0" applyNumberFormat="1" applyFont="1" applyFill="1" applyBorder="1" applyProtection="1">
      <protection locked="0"/>
    </xf>
    <xf numFmtId="0" fontId="18" fillId="6" borderId="32" xfId="0" applyFont="1" applyFill="1" applyBorder="1" applyAlignment="1">
      <alignment horizontal="left" vertical="top" wrapText="1"/>
    </xf>
    <xf numFmtId="0" fontId="18" fillId="6" borderId="13" xfId="0" applyFont="1" applyFill="1" applyBorder="1" applyAlignment="1" applyProtection="1">
      <alignment horizontal="center" textRotation="90" wrapText="1"/>
    </xf>
    <xf numFmtId="0" fontId="18" fillId="6" borderId="13" xfId="0" applyFont="1" applyFill="1" applyBorder="1" applyAlignment="1" applyProtection="1">
      <alignment horizontal="center" textRotation="90"/>
    </xf>
    <xf numFmtId="0" fontId="0" fillId="12" borderId="4" xfId="0" applyFill="1" applyBorder="1"/>
    <xf numFmtId="49" fontId="3" fillId="0" borderId="31" xfId="0" applyNumberFormat="1" applyFont="1" applyFill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Fill="1" applyBorder="1" applyProtection="1">
      <protection locked="0"/>
    </xf>
    <xf numFmtId="49" fontId="3" fillId="0" borderId="34" xfId="0" applyNumberFormat="1" applyFont="1" applyFill="1" applyBorder="1" applyProtection="1">
      <protection locked="0"/>
    </xf>
    <xf numFmtId="49" fontId="0" fillId="0" borderId="35" xfId="0" applyNumberFormat="1" applyFill="1" applyBorder="1" applyProtection="1">
      <protection locked="0"/>
    </xf>
    <xf numFmtId="0" fontId="0" fillId="0" borderId="36" xfId="0" applyFill="1" applyBorder="1" applyProtection="1">
      <protection locked="0"/>
    </xf>
    <xf numFmtId="49" fontId="3" fillId="0" borderId="36" xfId="0" applyNumberFormat="1" applyFont="1" applyFill="1" applyBorder="1" applyProtection="1">
      <protection locked="0"/>
    </xf>
    <xf numFmtId="0" fontId="0" fillId="11" borderId="37" xfId="0" applyFill="1" applyBorder="1" applyProtection="1">
      <protection locked="0"/>
    </xf>
    <xf numFmtId="0" fontId="0" fillId="12" borderId="29" xfId="0" applyFill="1" applyBorder="1"/>
    <xf numFmtId="0" fontId="0" fillId="12" borderId="27" xfId="0" applyFill="1" applyBorder="1"/>
    <xf numFmtId="0" fontId="18" fillId="6" borderId="2" xfId="0" applyFont="1" applyFill="1" applyBorder="1" applyAlignment="1" applyProtection="1">
      <alignment horizontal="center" textRotation="90" wrapText="1"/>
    </xf>
    <xf numFmtId="0" fontId="18" fillId="6" borderId="15" xfId="0" applyFont="1" applyFill="1" applyBorder="1" applyAlignment="1">
      <alignment horizontal="left" vertical="top" wrapText="1"/>
    </xf>
    <xf numFmtId="0" fontId="18" fillId="6" borderId="26" xfId="0" applyFont="1" applyFill="1" applyBorder="1" applyAlignment="1">
      <alignment horizontal="left" vertical="top" wrapText="1"/>
    </xf>
    <xf numFmtId="0" fontId="2" fillId="11" borderId="33" xfId="0" applyFont="1" applyFill="1" applyBorder="1" applyProtection="1">
      <protection locked="0"/>
    </xf>
    <xf numFmtId="0" fontId="2" fillId="11" borderId="34" xfId="0" applyFont="1" applyFill="1" applyBorder="1" applyProtection="1">
      <protection locked="0"/>
    </xf>
    <xf numFmtId="0" fontId="15" fillId="11" borderId="3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1" fillId="8" borderId="15" xfId="0" applyFont="1" applyFill="1" applyBorder="1" applyAlignment="1">
      <alignment horizontal="center" vertical="top"/>
    </xf>
    <xf numFmtId="0" fontId="11" fillId="8" borderId="16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6" fillId="9" borderId="0" xfId="0" applyFont="1" applyFill="1" applyBorder="1" applyAlignment="1">
      <alignment horizontal="left" vertical="top" wrapText="1"/>
    </xf>
    <xf numFmtId="0" fontId="8" fillId="5" borderId="21" xfId="0" applyFont="1" applyFill="1" applyBorder="1" applyAlignment="1">
      <alignment horizontal="left" vertical="top" wrapText="1"/>
    </xf>
    <xf numFmtId="0" fontId="8" fillId="5" borderId="22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2" fillId="13" borderId="14" xfId="0" applyFont="1" applyFill="1" applyBorder="1" applyAlignment="1">
      <alignment textRotation="90"/>
    </xf>
    <xf numFmtId="0" fontId="0" fillId="14" borderId="14" xfId="0" applyFill="1" applyBorder="1"/>
    <xf numFmtId="0" fontId="3" fillId="0" borderId="14" xfId="0" applyFont="1" applyFill="1" applyBorder="1" applyProtection="1">
      <protection locked="0"/>
    </xf>
    <xf numFmtId="0" fontId="0" fillId="0" borderId="14" xfId="0" applyBorder="1" applyAlignment="1"/>
  </cellXfs>
  <cellStyles count="1">
    <cellStyle name="Standard" xfId="0" builtinId="0"/>
  </cellStyles>
  <dxfs count="105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numFmt numFmtId="0" formatCode="General"/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numFmt numFmtId="0" formatCode="General"/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numFmt numFmtId="2" formatCode="0.00"/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numFmt numFmtId="2" formatCode="0.00"/>
      <alignment horizontal="general" vertical="top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color theme="1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0" formatCode="General"/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" formatCode="0"/>
      <alignment horizontal="general" vertical="top" textRotation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vertical="top" textRotation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vertical="top" textRotation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C000"/>
      <color rgb="FFA6A6A6"/>
      <color rgb="FF92D050"/>
      <color rgb="FF4F81BD"/>
      <color rgb="FFC0504D"/>
      <color rgb="FFD99694"/>
      <color rgb="FFE6B9B8"/>
      <color rgb="FFFFFF66"/>
      <color rgb="FFFCD5B5"/>
      <color rgb="FFD7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chartUserShapes" Target="../drawings/drawing4.xm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Kano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Methode: Klassierung von Anforderungen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9.5894287232229022E-2"/>
          <c:y val="4.24328170729608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50312295783437E-2"/>
          <c:y val="0.12307738827013266"/>
          <c:w val="0.48527156922518128"/>
          <c:h val="0.75456591311663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'Anforderungsbeurteilung-2 '!$B$3</c:f>
              <c:strCache>
                <c:ptCount val="1"/>
                <c:pt idx="0">
                  <c:v>Vor dem Löschen wird eine Bestätigung verlangt.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'!$L$3</c:f>
              <c:numCache>
                <c:formatCode>0.00</c:formatCode>
                <c:ptCount val="1"/>
                <c:pt idx="0">
                  <c:v>4.8499999999999996</c:v>
                </c:pt>
              </c:numCache>
            </c:numRef>
          </c:xVal>
          <c:yVal>
            <c:numRef>
              <c:f>'Anforderungsbeurteilung-2 '!$K$3</c:f>
              <c:numCache>
                <c:formatCode>0.00</c:formatCode>
                <c:ptCount val="1"/>
                <c:pt idx="0">
                  <c:v>1.400000000000001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'Anforderungsbeurteilung-2 '!$B$4</c:f>
              <c:strCache>
                <c:ptCount val="1"/>
                <c:pt idx="0">
                  <c:v>Nach dem Löschen wird eine Bestätigung verschickt.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'!$L$4</c:f>
              <c:numCache>
                <c:formatCode>0.00</c:formatCode>
                <c:ptCount val="1"/>
                <c:pt idx="0">
                  <c:v>3.75</c:v>
                </c:pt>
              </c:numCache>
            </c:numRef>
          </c:xVal>
          <c:yVal>
            <c:numRef>
              <c:f>'Anforderungsbeurteilung-2 '!$K$4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'Anforderungsbeurteilung-2 '!$B$5</c:f>
              <c:strCache>
                <c:ptCount val="1"/>
                <c:pt idx="0">
                  <c:v>Mehrere Benutzer können die Daten gleichzeitig bearbeiten.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'!$L$5</c:f>
              <c:numCache>
                <c:formatCode>0.00</c:formatCode>
                <c:ptCount val="1"/>
                <c:pt idx="0">
                  <c:v>3.15</c:v>
                </c:pt>
              </c:numCache>
            </c:numRef>
          </c:xVal>
          <c:yVal>
            <c:numRef>
              <c:f>'Anforderungsbeurteilung-2 '!$K$5</c:f>
              <c:numCache>
                <c:formatCode>0.00</c:formatCode>
                <c:ptCount val="1"/>
                <c:pt idx="0">
                  <c:v>3.3000000000000012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'Anforderungsbeurteilung-2 '!$B$6</c:f>
              <c:strCache>
                <c:ptCount val="1"/>
                <c:pt idx="0">
                  <c:v>xxx …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'!$L$6</c:f>
              <c:numCache>
                <c:formatCode>0.00</c:formatCode>
                <c:ptCount val="1"/>
                <c:pt idx="0">
                  <c:v>2.1</c:v>
                </c:pt>
              </c:numCache>
            </c:numRef>
          </c:xVal>
          <c:yVal>
            <c:numRef>
              <c:f>'Anforderungsbeurteilung-2 '!$K$6</c:f>
              <c:numCache>
                <c:formatCode>0.00</c:formatCode>
                <c:ptCount val="1"/>
                <c:pt idx="0">
                  <c:v>3.7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'Anforderungsbeurteilung-2 '!$B$7</c:f>
              <c:strCache>
                <c:ptCount val="1"/>
                <c:pt idx="0">
                  <c:v>yyy …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'!$L$7</c:f>
              <c:numCache>
                <c:formatCode>0.00</c:formatCode>
                <c:ptCount val="1"/>
                <c:pt idx="0">
                  <c:v>3.05</c:v>
                </c:pt>
              </c:numCache>
            </c:numRef>
          </c:xVal>
          <c:yVal>
            <c:numRef>
              <c:f>'Anforderungsbeurteilung-2 '!$K$7</c:f>
              <c:numCache>
                <c:formatCode>0.00</c:formatCode>
                <c:ptCount val="1"/>
                <c:pt idx="0">
                  <c:v>4.8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'Anforderungsbeurteilung-2 '!$B$8</c:f>
              <c:strCache>
                <c:ptCount val="1"/>
                <c:pt idx="0">
                  <c:v>zzz …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'!$L$8</c:f>
              <c:numCache>
                <c:formatCode>0.00</c:formatCode>
                <c:ptCount val="1"/>
                <c:pt idx="0">
                  <c:v>1.2000000000000011</c:v>
                </c:pt>
              </c:numCache>
            </c:numRef>
          </c:xVal>
          <c:yVal>
            <c:numRef>
              <c:f>'Anforderungsbeurteilung-2 '!$K$8</c:f>
              <c:numCache>
                <c:formatCode>0.00</c:formatCode>
                <c:ptCount val="1"/>
                <c:pt idx="0">
                  <c:v>1.1499999999999999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'Anforderungsbeurteilung-2 '!$B$9</c:f>
              <c:strCache>
                <c:ptCount val="1"/>
                <c:pt idx="0">
                  <c:v>MM 07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'!$L$9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'!$K$9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'Anforderungsbeurteilung-2 '!$B$10</c:f>
              <c:strCache>
                <c:ptCount val="1"/>
                <c:pt idx="0">
                  <c:v>MM 08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'!$L$10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'!$K$10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'Anforderungsbeurteilung-2 '!$B$11</c:f>
              <c:strCache>
                <c:ptCount val="1"/>
                <c:pt idx="0">
                  <c:v>MM 09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'!$L$11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'!$K$11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'Anforderungsbeurteilung-2 '!$B$12</c:f>
              <c:strCache>
                <c:ptCount val="1"/>
                <c:pt idx="0">
                  <c:v>MM 10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'!$L$12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'!$K$12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'Anforderungsbeurteilung-2 '!$B$13</c:f>
              <c:strCache>
                <c:ptCount val="1"/>
                <c:pt idx="0">
                  <c:v>MM 11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'!$L$13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'!$K$13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'Anforderungsbeurteilung-2 '!$B$14</c:f>
              <c:strCache>
                <c:ptCount val="1"/>
                <c:pt idx="0">
                  <c:v>MM 12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'!$L$14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'!$K$14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'Anforderungsbeurteilung-2 '!$B$15</c:f>
              <c:strCache>
                <c:ptCount val="1"/>
                <c:pt idx="0">
                  <c:v>MM 13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'!$L$15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'!$K$15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'Anforderungsbeurteilung-2 '!$B$16</c:f>
              <c:strCache>
                <c:ptCount val="1"/>
                <c:pt idx="0">
                  <c:v>MM 14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'!$L$16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'!$K$16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'Anforderungsbeurteilung-2 '!$B$17</c:f>
              <c:strCache>
                <c:ptCount val="1"/>
                <c:pt idx="0">
                  <c:v>MM 15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'!$L$17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'!$K$17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5"/>
          <c:tx>
            <c:strRef>
              <c:f>'Anforderungsbeurteilung-2 '!$B$18</c:f>
              <c:strCache>
                <c:ptCount val="1"/>
                <c:pt idx="0">
                  <c:v>MM 16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'!$L$18</c:f>
              <c:numCache>
                <c:formatCode>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'!$K$18</c:f>
              <c:numCache>
                <c:formatCode>0.00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63840"/>
        <c:axId val="38966016"/>
      </c:scatterChart>
      <c:valAx>
        <c:axId val="38963840"/>
        <c:scaling>
          <c:orientation val="minMax"/>
          <c:max val="5.5"/>
          <c:min val="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Was würden Sie sagen, wenn es … </a:t>
                </a:r>
                <a:r>
                  <a:rPr lang="en-US" sz="1200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NICHT</a:t>
                </a: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 gäbe?</a:t>
                </a:r>
              </a:p>
            </c:rich>
          </c:tx>
          <c:layout>
            <c:manualLayout>
              <c:xMode val="edge"/>
              <c:yMode val="edge"/>
              <c:x val="0.14476050989507946"/>
              <c:y val="0.95024367964024992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38966016"/>
        <c:crossesAt val="0.5"/>
        <c:crossBetween val="midCat"/>
        <c:majorUnit val="1"/>
      </c:valAx>
      <c:valAx>
        <c:axId val="38966016"/>
        <c:scaling>
          <c:orientation val="minMax"/>
          <c:max val="5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1" i="0" baseline="0"/>
                  <a:t>Was würden Sie sagen, wenn es … gäbe?</a:t>
                </a:r>
                <a:endParaRPr lang="de-CH" sz="1000"/>
              </a:p>
            </c:rich>
          </c:tx>
          <c:layout>
            <c:manualLayout>
              <c:xMode val="edge"/>
              <c:yMode val="edge"/>
              <c:x val="1.8036426968735222E-2"/>
              <c:y val="0.25375826959640208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38963840"/>
        <c:crossesAt val="0.5"/>
        <c:crossBetween val="midCat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30620165078055"/>
          <c:y val="0.12797282220456388"/>
          <c:w val="0.34160158948059122"/>
          <c:h val="0.68862137167869308"/>
        </c:manualLayout>
      </c:layout>
      <c:overlay val="0"/>
      <c:txPr>
        <a:bodyPr/>
        <a:lstStyle/>
        <a:p>
          <a:pPr>
            <a:defRPr sz="1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</c:spPr>
  <c:userShapes r:id="rId17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Kano Methode: Klassierung von Anforderungen</a:t>
            </a:r>
          </a:p>
        </c:rich>
      </c:tx>
      <c:layout>
        <c:manualLayout>
          <c:xMode val="edge"/>
          <c:yMode val="edge"/>
          <c:x val="0.10000583740870941"/>
          <c:y val="4.03616958594461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50312295783437E-2"/>
          <c:y val="0.12307738827013266"/>
          <c:w val="0.49076301476334933"/>
          <c:h val="0.75456591311663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'Anforderungsbeurteilung-2 '!$B$3</c:f>
              <c:strCache>
                <c:ptCount val="1"/>
                <c:pt idx="0">
                  <c:v>Vor dem Löschen wird eine Bestätigung verlangt.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'!$M$3</c:f>
              <c:numCache>
                <c:formatCode>General</c:formatCode>
                <c:ptCount val="1"/>
                <c:pt idx="0">
                  <c:v>2.199999999999998</c:v>
                </c:pt>
              </c:numCache>
            </c:numRef>
          </c:xVal>
          <c:yVal>
            <c:numRef>
              <c:f>'Anforderungsbeurteilung-2 '!$N$3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'Anforderungsbeurteilung-2 '!$B$4</c:f>
              <c:strCache>
                <c:ptCount val="1"/>
                <c:pt idx="0">
                  <c:v>Nach dem Löschen wird eine Bestätigung verschickt.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'!$M$4</c:f>
              <c:numCache>
                <c:formatCode>General</c:formatCode>
                <c:ptCount val="1"/>
                <c:pt idx="0">
                  <c:v>0.29999999999999805</c:v>
                </c:pt>
              </c:numCache>
            </c:numRef>
          </c:xVal>
          <c:yVal>
            <c:numRef>
              <c:f>'Anforderungsbeurteilung-2 '!$N$4</c:f>
              <c:numCache>
                <c:formatCode>General</c:formatCode>
                <c:ptCount val="1"/>
                <c:pt idx="0">
                  <c:v>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'Anforderungsbeurteilung-2 '!$B$5</c:f>
              <c:strCache>
                <c:ptCount val="1"/>
                <c:pt idx="0">
                  <c:v>Mehrere Benutzer können die Daten gleichzeitig bearbeiten.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'!$M$5</c:f>
              <c:numCache>
                <c:formatCode>General</c:formatCode>
                <c:ptCount val="1"/>
                <c:pt idx="0">
                  <c:v>0.39999999999999802</c:v>
                </c:pt>
              </c:numCache>
            </c:numRef>
          </c:xVal>
          <c:yVal>
            <c:numRef>
              <c:f>'Anforderungsbeurteilung-2 '!$N$5</c:f>
              <c:numCache>
                <c:formatCode>General</c:formatCode>
                <c:ptCount val="1"/>
                <c:pt idx="0">
                  <c:v>3.3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'Anforderungsbeurteilung-2 '!$B$6</c:f>
              <c:strCache>
                <c:ptCount val="1"/>
                <c:pt idx="0">
                  <c:v>xxx …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'!$M$6</c:f>
              <c:numCache>
                <c:formatCode>General</c:formatCode>
                <c:ptCount val="1"/>
                <c:pt idx="0">
                  <c:v>1.6</c:v>
                </c:pt>
              </c:numCache>
            </c:numRef>
          </c:xVal>
          <c:yVal>
            <c:numRef>
              <c:f>'Anforderungsbeurteilung-2 '!$N$6</c:f>
              <c:numCache>
                <c:formatCode>General</c:formatCode>
                <c:ptCount val="1"/>
                <c:pt idx="0">
                  <c:v>3.2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'Anforderungsbeurteilung-2 '!$B$7</c:f>
              <c:strCache>
                <c:ptCount val="1"/>
                <c:pt idx="0">
                  <c:v>yyy …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'Anforderungsbeurteilung-2 '!$N$7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'Anforderungsbeurteilung-2 '!$B$8</c:f>
              <c:strCache>
                <c:ptCount val="1"/>
                <c:pt idx="0">
                  <c:v>zzz …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'Anforderungsbeurteilung-2 '!$N$8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'Anforderungsbeurteilung-2 '!$B$9</c:f>
              <c:strCache>
                <c:ptCount val="1"/>
                <c:pt idx="0">
                  <c:v>MM 07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'Anforderungsbeurteilung-2 '!$B$10</c:f>
              <c:strCache>
                <c:ptCount val="1"/>
                <c:pt idx="0">
                  <c:v>MM 08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'Anforderungsbeurteilung-2 '!$B$11</c:f>
              <c:strCache>
                <c:ptCount val="1"/>
                <c:pt idx="0">
                  <c:v>MM 09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'Anforderungsbeurteilung-2 '!$B$12</c:f>
              <c:strCache>
                <c:ptCount val="1"/>
                <c:pt idx="0">
                  <c:v>MM 10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'!$N$12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'!$M$12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'Anforderungsbeurteilung-2 '!$B$13</c:f>
              <c:strCache>
                <c:ptCount val="1"/>
                <c:pt idx="0">
                  <c:v>MM 11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'Anforderungsbeurteilung-2 '!$B$14</c:f>
              <c:strCache>
                <c:ptCount val="1"/>
                <c:pt idx="0">
                  <c:v>MM 12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'Anforderungsbeurteilung-2 '!$B$15</c:f>
              <c:strCache>
                <c:ptCount val="1"/>
                <c:pt idx="0">
                  <c:v>MM 13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'Anforderungsbeurteilung-2 '!$B$16</c:f>
              <c:strCache>
                <c:ptCount val="1"/>
                <c:pt idx="0">
                  <c:v>MM 14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'Anforderungsbeurteilung-2 '!$B$17</c:f>
              <c:strCache>
                <c:ptCount val="1"/>
                <c:pt idx="0">
                  <c:v>MM 15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5"/>
          <c:tx>
            <c:strRef>
              <c:f>'Anforderungsbeurteilung-2 '!$B$18</c:f>
              <c:strCache>
                <c:ptCount val="1"/>
                <c:pt idx="0">
                  <c:v>MM 16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'Anforderungsbeurteilung-2 '!$M$18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'Anforderungsbeurteilung-2 '!$N$18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47392"/>
        <c:axId val="39157760"/>
      </c:scatterChart>
      <c:valAx>
        <c:axId val="39147392"/>
        <c:scaling>
          <c:orientation val="minMax"/>
          <c:max val="4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one"/>
        <c:crossAx val="39157760"/>
        <c:crossesAt val="0"/>
        <c:crossBetween val="midCat"/>
        <c:majorUnit val="2"/>
      </c:valAx>
      <c:valAx>
        <c:axId val="3915776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39147392"/>
        <c:crossesAt val="0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040237042033663"/>
          <c:y val="0.11526745540735979"/>
          <c:w val="0.35950535528199007"/>
          <c:h val="0.76311499009052441"/>
        </c:manualLayout>
      </c:layout>
      <c:overlay val="0"/>
      <c:txPr>
        <a:bodyPr/>
        <a:lstStyle/>
        <a:p>
          <a:pPr>
            <a:defRPr sz="1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</c:spPr>
  <c:userShapes r:id="rId17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headerFooter>
    <oddFooter>&amp;R© bosshart consulting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headerFooter>
    <oddFooter>&amp;R© bosshart consulting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113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0.10535</cdr:x>
      <cdr:y>0.88049</cdr:y>
    </cdr:from>
    <cdr:to>
      <cdr:x>0.20567</cdr:x>
      <cdr:y>0.94943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975767" y="5270554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Würde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mich 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sehr freuen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0.49589</cdr:x>
      <cdr:y>0.88049</cdr:y>
    </cdr:from>
    <cdr:to>
      <cdr:x>0.59621</cdr:x>
      <cdr:y>0.94943</cdr:y>
    </cdr:to>
    <cdr:sp macro="" textlink="">
      <cdr:nvSpPr>
        <cdr:cNvPr id="16" name="Textfeld 1"/>
        <cdr:cNvSpPr txBox="1"/>
      </cdr:nvSpPr>
      <cdr:spPr>
        <a:xfrm xmlns:a="http://schemas.openxmlformats.org/drawingml/2006/main">
          <a:off x="4593167" y="5270554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Würde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mich 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sehr stören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0.39534</cdr:x>
      <cdr:y>0.88049</cdr:y>
    </cdr:from>
    <cdr:to>
      <cdr:x>0.50274</cdr:x>
      <cdr:y>0.94943</cdr:y>
    </cdr:to>
    <cdr:sp macro="" textlink="">
      <cdr:nvSpPr>
        <cdr:cNvPr id="17" name="Textfeld 1"/>
        <cdr:cNvSpPr txBox="1"/>
      </cdr:nvSpPr>
      <cdr:spPr>
        <a:xfrm xmlns:a="http://schemas.openxmlformats.org/drawingml/2006/main">
          <a:off x="3661835" y="5270554"/>
          <a:ext cx="994832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Könnte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ich in Kauf nehmen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0.30165</cdr:x>
      <cdr:y>0.88049</cdr:y>
    </cdr:from>
    <cdr:to>
      <cdr:x>0.40197</cdr:x>
      <cdr:y>0.94943</cdr:y>
    </cdr:to>
    <cdr:sp macro="" textlink="">
      <cdr:nvSpPr>
        <cdr:cNvPr id="18" name="Textfeld 1"/>
        <cdr:cNvSpPr txBox="1"/>
      </cdr:nvSpPr>
      <cdr:spPr>
        <a:xfrm xmlns:a="http://schemas.openxmlformats.org/drawingml/2006/main">
          <a:off x="2794000" y="5270554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Ist mir egal</a:t>
          </a:r>
        </a:p>
      </cdr:txBody>
    </cdr:sp>
  </cdr:relSizeAnchor>
  <cdr:relSizeAnchor xmlns:cdr="http://schemas.openxmlformats.org/drawingml/2006/chartDrawing">
    <cdr:from>
      <cdr:x>0.20452</cdr:x>
      <cdr:y>0.88049</cdr:y>
    </cdr:from>
    <cdr:to>
      <cdr:x>0.30485</cdr:x>
      <cdr:y>0.94943</cdr:y>
    </cdr:to>
    <cdr:sp macro="" textlink="">
      <cdr:nvSpPr>
        <cdr:cNvPr id="19" name="Textfeld 1"/>
        <cdr:cNvSpPr txBox="1"/>
      </cdr:nvSpPr>
      <cdr:spPr>
        <a:xfrm xmlns:a="http://schemas.openxmlformats.org/drawingml/2006/main">
          <a:off x="1894416" y="5270554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Setze ich voraus</a:t>
          </a:r>
        </a:p>
      </cdr:txBody>
    </cdr:sp>
  </cdr:relSizeAnchor>
  <cdr:relSizeAnchor xmlns:cdr="http://schemas.openxmlformats.org/drawingml/2006/chartDrawing">
    <cdr:from>
      <cdr:x>0.05302</cdr:x>
      <cdr:y>0.72595</cdr:y>
    </cdr:from>
    <cdr:to>
      <cdr:x>0.09758</cdr:x>
      <cdr:y>0.88119</cdr:y>
    </cdr:to>
    <cdr:sp macro="" textlink="">
      <cdr:nvSpPr>
        <cdr:cNvPr id="22" name="Textfeld 1"/>
        <cdr:cNvSpPr txBox="1"/>
      </cdr:nvSpPr>
      <cdr:spPr>
        <a:xfrm xmlns:a="http://schemas.openxmlformats.org/drawingml/2006/main" rot="16200000">
          <a:off x="232832" y="4603755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Würde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mich 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sehr freuen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0.05279</cdr:x>
      <cdr:y>0.11846</cdr:y>
    </cdr:from>
    <cdr:to>
      <cdr:x>0.09735</cdr:x>
      <cdr:y>0.27369</cdr:y>
    </cdr:to>
    <cdr:sp macro="" textlink="">
      <cdr:nvSpPr>
        <cdr:cNvPr id="23" name="Textfeld 1"/>
        <cdr:cNvSpPr txBox="1"/>
      </cdr:nvSpPr>
      <cdr:spPr>
        <a:xfrm xmlns:a="http://schemas.openxmlformats.org/drawingml/2006/main" rot="16200000">
          <a:off x="230734" y="967353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Würde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mich 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sehr stören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0.05176</cdr:x>
      <cdr:y>0.26167</cdr:y>
    </cdr:from>
    <cdr:to>
      <cdr:x>0.09632</cdr:x>
      <cdr:y>0.42786</cdr:y>
    </cdr:to>
    <cdr:sp macro="" textlink="">
      <cdr:nvSpPr>
        <cdr:cNvPr id="24" name="Textfeld 1"/>
        <cdr:cNvSpPr txBox="1"/>
      </cdr:nvSpPr>
      <cdr:spPr>
        <a:xfrm xmlns:a="http://schemas.openxmlformats.org/drawingml/2006/main" rot="16200000">
          <a:off x="188401" y="1857402"/>
          <a:ext cx="994832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Könnte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ich in Kauf nehmen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0.05279</cdr:x>
      <cdr:y>0.42361</cdr:y>
    </cdr:from>
    <cdr:to>
      <cdr:x>0.09735</cdr:x>
      <cdr:y>0.57885</cdr:y>
    </cdr:to>
    <cdr:sp macro="" textlink="">
      <cdr:nvSpPr>
        <cdr:cNvPr id="25" name="Textfeld 1"/>
        <cdr:cNvSpPr txBox="1"/>
      </cdr:nvSpPr>
      <cdr:spPr>
        <a:xfrm xmlns:a="http://schemas.openxmlformats.org/drawingml/2006/main" rot="16200000">
          <a:off x="230732" y="2794000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Ist mir egal</a:t>
          </a:r>
        </a:p>
      </cdr:txBody>
    </cdr:sp>
  </cdr:relSizeAnchor>
  <cdr:relSizeAnchor xmlns:cdr="http://schemas.openxmlformats.org/drawingml/2006/chartDrawing">
    <cdr:from>
      <cdr:x>0.05279</cdr:x>
      <cdr:y>0.57743</cdr:y>
    </cdr:from>
    <cdr:to>
      <cdr:x>0.09735</cdr:x>
      <cdr:y>0.73267</cdr:y>
    </cdr:to>
    <cdr:sp macro="" textlink="">
      <cdr:nvSpPr>
        <cdr:cNvPr id="26" name="Textfeld 1"/>
        <cdr:cNvSpPr txBox="1"/>
      </cdr:nvSpPr>
      <cdr:spPr>
        <a:xfrm xmlns:a="http://schemas.openxmlformats.org/drawingml/2006/main" rot="16200000" flipH="1">
          <a:off x="230732" y="3714752"/>
          <a:ext cx="929233" cy="412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Setze ich voraus</a:t>
          </a:r>
        </a:p>
      </cdr:txBody>
    </cdr:sp>
  </cdr:relSizeAnchor>
  <cdr:relSizeAnchor xmlns:cdr="http://schemas.openxmlformats.org/drawingml/2006/chartDrawing">
    <cdr:from>
      <cdr:x>0.19557</cdr:x>
      <cdr:y>0.2739</cdr:y>
    </cdr:from>
    <cdr:to>
      <cdr:x>0.48599</cdr:x>
      <cdr:y>0.72585</cdr:y>
    </cdr:to>
    <cdr:sp macro="" textlink="">
      <cdr:nvSpPr>
        <cdr:cNvPr id="27" name="Rechteck 26"/>
        <cdr:cNvSpPr/>
      </cdr:nvSpPr>
      <cdr:spPr>
        <a:xfrm xmlns:a="http://schemas.openxmlformats.org/drawingml/2006/main">
          <a:off x="1811474" y="1639547"/>
          <a:ext cx="2690041" cy="27053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0.4864</cdr:x>
      <cdr:y>0.27388</cdr:y>
    </cdr:from>
    <cdr:to>
      <cdr:x>0.58265</cdr:x>
      <cdr:y>0.72583</cdr:y>
    </cdr:to>
    <cdr:sp macro="" textlink="">
      <cdr:nvSpPr>
        <cdr:cNvPr id="29" name="Rechteck 28"/>
        <cdr:cNvSpPr/>
      </cdr:nvSpPr>
      <cdr:spPr>
        <a:xfrm xmlns:a="http://schemas.openxmlformats.org/drawingml/2006/main">
          <a:off x="4505325" y="1639427"/>
          <a:ext cx="891489" cy="270534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5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0.19498</cdr:x>
      <cdr:y>0.72654</cdr:y>
    </cdr:from>
    <cdr:to>
      <cdr:x>0.48685</cdr:x>
      <cdr:y>0.87719</cdr:y>
    </cdr:to>
    <cdr:sp macro="" textlink="">
      <cdr:nvSpPr>
        <cdr:cNvPr id="30" name="Rechteck 29"/>
        <cdr:cNvSpPr/>
      </cdr:nvSpPr>
      <cdr:spPr>
        <a:xfrm xmlns:a="http://schemas.openxmlformats.org/drawingml/2006/main">
          <a:off x="1803728" y="4340390"/>
          <a:ext cx="2700000" cy="90000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50196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0.09807</cdr:x>
      <cdr:y>0.12319</cdr:y>
    </cdr:from>
    <cdr:to>
      <cdr:x>0.4862</cdr:x>
      <cdr:y>0.27384</cdr:y>
    </cdr:to>
    <cdr:sp macro="" textlink="">
      <cdr:nvSpPr>
        <cdr:cNvPr id="31" name="Rechteck 30"/>
        <cdr:cNvSpPr/>
      </cdr:nvSpPr>
      <cdr:spPr>
        <a:xfrm xmlns:a="http://schemas.openxmlformats.org/drawingml/2006/main">
          <a:off x="908377" y="737425"/>
          <a:ext cx="3595043" cy="901781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50196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0.09825</cdr:x>
      <cdr:y>0.27407</cdr:y>
    </cdr:from>
    <cdr:to>
      <cdr:x>0.19541</cdr:x>
      <cdr:y>0.72602</cdr:y>
    </cdr:to>
    <cdr:sp macro="" textlink="">
      <cdr:nvSpPr>
        <cdr:cNvPr id="32" name="Rechteck 31"/>
        <cdr:cNvSpPr/>
      </cdr:nvSpPr>
      <cdr:spPr>
        <a:xfrm xmlns:a="http://schemas.openxmlformats.org/drawingml/2006/main">
          <a:off x="908862" y="1637324"/>
          <a:ext cx="898796" cy="270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50196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0.48569</cdr:x>
      <cdr:y>0.72585</cdr:y>
    </cdr:from>
    <cdr:to>
      <cdr:x>0.58285</cdr:x>
      <cdr:y>0.8765</cdr:y>
    </cdr:to>
    <cdr:sp macro="" textlink="">
      <cdr:nvSpPr>
        <cdr:cNvPr id="20" name="Rechteck 19"/>
        <cdr:cNvSpPr/>
      </cdr:nvSpPr>
      <cdr:spPr>
        <a:xfrm xmlns:a="http://schemas.openxmlformats.org/drawingml/2006/main">
          <a:off x="4500345" y="4340711"/>
          <a:ext cx="900277" cy="900913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>
            <a:alpha val="50196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0.63346</cdr:x>
      <cdr:y>0.84583</cdr:y>
    </cdr:from>
    <cdr:to>
      <cdr:x>0.79525</cdr:x>
      <cdr:y>0.88793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67400" y="5063067"/>
          <a:ext cx="1498601" cy="252000"/>
        </a:xfrm>
        <a:prstGeom xmlns:a="http://schemas.openxmlformats.org/drawingml/2006/main" prst="rect">
          <a:avLst/>
        </a:prstGeom>
        <a:solidFill xmlns:a="http://schemas.openxmlformats.org/drawingml/2006/main">
          <a:srgbClr val="C0504D">
            <a:alpha val="50196"/>
          </a:srgb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e-CH" sz="1100"/>
            <a:t>Basismerkmal</a:t>
          </a:r>
        </a:p>
      </cdr:txBody>
    </cdr:sp>
  </cdr:relSizeAnchor>
  <cdr:relSizeAnchor xmlns:cdr="http://schemas.openxmlformats.org/drawingml/2006/chartDrawing">
    <cdr:from>
      <cdr:x>0.63346</cdr:x>
      <cdr:y>0.88826</cdr:y>
    </cdr:from>
    <cdr:to>
      <cdr:x>0.79525</cdr:x>
      <cdr:y>0.93036</cdr:y>
    </cdr:to>
    <cdr:sp macro="" textlink="">
      <cdr:nvSpPr>
        <cdr:cNvPr id="37" name="Textfeld 36"/>
        <cdr:cNvSpPr txBox="1"/>
      </cdr:nvSpPr>
      <cdr:spPr>
        <a:xfrm xmlns:a="http://schemas.openxmlformats.org/drawingml/2006/main">
          <a:off x="5867400" y="5317067"/>
          <a:ext cx="1498601" cy="25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50196"/>
          </a:srgbClr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e-CH" sz="1100"/>
            <a:t>Leistungsmerkmal</a:t>
          </a:r>
        </a:p>
      </cdr:txBody>
    </cdr:sp>
  </cdr:relSizeAnchor>
  <cdr:relSizeAnchor xmlns:cdr="http://schemas.openxmlformats.org/drawingml/2006/chartDrawing">
    <cdr:from>
      <cdr:x>0.63304</cdr:x>
      <cdr:y>0.93034</cdr:y>
    </cdr:from>
    <cdr:to>
      <cdr:x>0.79484</cdr:x>
      <cdr:y>0.97244</cdr:y>
    </cdr:to>
    <cdr:sp macro="" textlink="">
      <cdr:nvSpPr>
        <cdr:cNvPr id="38" name="Textfeld 37"/>
        <cdr:cNvSpPr txBox="1"/>
      </cdr:nvSpPr>
      <cdr:spPr>
        <a:xfrm xmlns:a="http://schemas.openxmlformats.org/drawingml/2006/main">
          <a:off x="5863590" y="5568950"/>
          <a:ext cx="1498601" cy="25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50196"/>
          </a:srgb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e-CH" sz="1100"/>
            <a:t>Begeisterungsmerkmal</a:t>
          </a:r>
        </a:p>
      </cdr:txBody>
    </cdr:sp>
  </cdr:relSizeAnchor>
  <cdr:relSizeAnchor xmlns:cdr="http://schemas.openxmlformats.org/drawingml/2006/chartDrawing">
    <cdr:from>
      <cdr:x>0.79589</cdr:x>
      <cdr:y>0.88826</cdr:y>
    </cdr:from>
    <cdr:to>
      <cdr:x>0.95768</cdr:x>
      <cdr:y>0.93036</cdr:y>
    </cdr:to>
    <cdr:sp macro="" textlink="">
      <cdr:nvSpPr>
        <cdr:cNvPr id="39" name="Textfeld 38"/>
        <cdr:cNvSpPr txBox="1"/>
      </cdr:nvSpPr>
      <cdr:spPr>
        <a:xfrm xmlns:a="http://schemas.openxmlformats.org/drawingml/2006/main">
          <a:off x="7371926" y="5317067"/>
          <a:ext cx="1498601" cy="25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50196"/>
          </a:srgb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e-CH" sz="1100"/>
            <a:t>Umkehrmerkmal</a:t>
          </a:r>
        </a:p>
      </cdr:txBody>
    </cdr:sp>
  </cdr:relSizeAnchor>
  <cdr:relSizeAnchor xmlns:cdr="http://schemas.openxmlformats.org/drawingml/2006/chartDrawing">
    <cdr:from>
      <cdr:x>0.79589</cdr:x>
      <cdr:y>0.93034</cdr:y>
    </cdr:from>
    <cdr:to>
      <cdr:x>0.95768</cdr:x>
      <cdr:y>0.97244</cdr:y>
    </cdr:to>
    <cdr:sp macro="" textlink="">
      <cdr:nvSpPr>
        <cdr:cNvPr id="40" name="Textfeld 39"/>
        <cdr:cNvSpPr txBox="1"/>
      </cdr:nvSpPr>
      <cdr:spPr>
        <a:xfrm xmlns:a="http://schemas.openxmlformats.org/drawingml/2006/main">
          <a:off x="7371926" y="5568950"/>
          <a:ext cx="1498601" cy="25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e-CH" sz="1100"/>
            <a:t>unlogisches</a:t>
          </a:r>
          <a:r>
            <a:rPr lang="de-CH" sz="1100" baseline="0"/>
            <a:t> Merkmal</a:t>
          </a:r>
          <a:endParaRPr lang="de-CH" sz="1100"/>
        </a:p>
      </cdr:txBody>
    </cdr:sp>
  </cdr:relSizeAnchor>
  <cdr:relSizeAnchor xmlns:cdr="http://schemas.openxmlformats.org/drawingml/2006/chartDrawing">
    <cdr:from>
      <cdr:x>0.79589</cdr:x>
      <cdr:y>0.84583</cdr:y>
    </cdr:from>
    <cdr:to>
      <cdr:x>0.95768</cdr:x>
      <cdr:y>0.88793</cdr:y>
    </cdr:to>
    <cdr:sp macro="" textlink="">
      <cdr:nvSpPr>
        <cdr:cNvPr id="41" name="Textfeld 40"/>
        <cdr:cNvSpPr txBox="1"/>
      </cdr:nvSpPr>
      <cdr:spPr>
        <a:xfrm xmlns:a="http://schemas.openxmlformats.org/drawingml/2006/main">
          <a:off x="7371926" y="5063067"/>
          <a:ext cx="1498601" cy="252000"/>
        </a:xfrm>
        <a:prstGeom xmlns:a="http://schemas.openxmlformats.org/drawingml/2006/main" prst="rect">
          <a:avLst/>
        </a:prstGeom>
        <a:solidFill xmlns:a="http://schemas.openxmlformats.org/drawingml/2006/main">
          <a:srgbClr val="A6A6A6">
            <a:alpha val="50196"/>
          </a:srgb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e-CH" sz="1100"/>
            <a:t>Indifferentes Merkmal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045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0.09915</cdr:x>
      <cdr:y>0.12372</cdr:y>
    </cdr:from>
    <cdr:to>
      <cdr:x>0.34349</cdr:x>
      <cdr:y>0.50128</cdr:y>
    </cdr:to>
    <cdr:sp macro="" textlink="">
      <cdr:nvSpPr>
        <cdr:cNvPr id="27" name="Rechteck 26"/>
        <cdr:cNvSpPr/>
      </cdr:nvSpPr>
      <cdr:spPr>
        <a:xfrm xmlns:a="http://schemas.openxmlformats.org/drawingml/2006/main">
          <a:off x="917205" y="739113"/>
          <a:ext cx="2260311" cy="22555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0.34349</cdr:x>
      <cdr:y>0.49987</cdr:y>
    </cdr:from>
    <cdr:to>
      <cdr:x>0.58802</cdr:x>
      <cdr:y>0.87755</cdr:y>
    </cdr:to>
    <cdr:sp macro="" textlink="">
      <cdr:nvSpPr>
        <cdr:cNvPr id="29" name="Rechteck 28"/>
        <cdr:cNvSpPr/>
      </cdr:nvSpPr>
      <cdr:spPr>
        <a:xfrm xmlns:a="http://schemas.openxmlformats.org/drawingml/2006/main">
          <a:off x="3177540" y="2986257"/>
          <a:ext cx="2262045" cy="2256304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>
            <a:alpha val="50196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0.34214</cdr:x>
      <cdr:y>0.12372</cdr:y>
    </cdr:from>
    <cdr:to>
      <cdr:x>0.58896</cdr:x>
      <cdr:y>0.50167</cdr:y>
    </cdr:to>
    <cdr:sp macro="" textlink="">
      <cdr:nvSpPr>
        <cdr:cNvPr id="30" name="Rechteck 29"/>
        <cdr:cNvSpPr/>
      </cdr:nvSpPr>
      <cdr:spPr>
        <a:xfrm xmlns:a="http://schemas.openxmlformats.org/drawingml/2006/main">
          <a:off x="3165021" y="739140"/>
          <a:ext cx="2283279" cy="2257883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50196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0.09803</cdr:x>
      <cdr:y>0.50118</cdr:y>
    </cdr:from>
    <cdr:to>
      <cdr:x>0.34349</cdr:x>
      <cdr:y>0.87883</cdr:y>
    </cdr:to>
    <cdr:sp macro="" textlink="">
      <cdr:nvSpPr>
        <cdr:cNvPr id="32" name="Rechteck 31"/>
        <cdr:cNvSpPr/>
      </cdr:nvSpPr>
      <cdr:spPr>
        <a:xfrm xmlns:a="http://schemas.openxmlformats.org/drawingml/2006/main">
          <a:off x="906856" y="2994087"/>
          <a:ext cx="2270683" cy="225609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5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0.34349</cdr:x>
      <cdr:y>0.50255</cdr:y>
    </cdr:from>
    <cdr:to>
      <cdr:x>0.44316</cdr:x>
      <cdr:y>0.57398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77540" y="3002280"/>
          <a:ext cx="922020" cy="426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Leistungs-merkmale</a:t>
          </a:r>
        </a:p>
      </cdr:txBody>
    </cdr:sp>
  </cdr:relSizeAnchor>
  <cdr:relSizeAnchor xmlns:cdr="http://schemas.openxmlformats.org/drawingml/2006/chartDrawing">
    <cdr:from>
      <cdr:x>0.25206</cdr:x>
      <cdr:y>0.50255</cdr:y>
    </cdr:from>
    <cdr:to>
      <cdr:x>0.34267</cdr:x>
      <cdr:y>0.57653</cdr:y>
    </cdr:to>
    <cdr:sp macro="" textlink="">
      <cdr:nvSpPr>
        <cdr:cNvPr id="34" name="Textfeld 33"/>
        <cdr:cNvSpPr txBox="1"/>
      </cdr:nvSpPr>
      <cdr:spPr>
        <a:xfrm xmlns:a="http://schemas.openxmlformats.org/drawingml/2006/main">
          <a:off x="2331720" y="3002280"/>
          <a:ext cx="83820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Basis-</a:t>
          </a:r>
          <a:b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merkmale</a:t>
          </a:r>
        </a:p>
      </cdr:txBody>
    </cdr:sp>
  </cdr:relSizeAnchor>
  <cdr:relSizeAnchor xmlns:cdr="http://schemas.openxmlformats.org/drawingml/2006/chartDrawing">
    <cdr:from>
      <cdr:x>0.34349</cdr:x>
      <cdr:y>0.4273</cdr:y>
    </cdr:from>
    <cdr:to>
      <cdr:x>0.47858</cdr:x>
      <cdr:y>0.49872</cdr:y>
    </cdr:to>
    <cdr:sp macro="" textlink="">
      <cdr:nvSpPr>
        <cdr:cNvPr id="35" name="Textfeld 34"/>
        <cdr:cNvSpPr txBox="1"/>
      </cdr:nvSpPr>
      <cdr:spPr>
        <a:xfrm xmlns:a="http://schemas.openxmlformats.org/drawingml/2006/main">
          <a:off x="3177540" y="2552700"/>
          <a:ext cx="1249680" cy="426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Begeisterungs-</a:t>
          </a:r>
          <a:b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merkmale</a:t>
          </a:r>
        </a:p>
      </cdr:txBody>
    </cdr:sp>
  </cdr:relSizeAnchor>
  <cdr:relSizeAnchor xmlns:cdr="http://schemas.openxmlformats.org/drawingml/2006/chartDrawing">
    <cdr:from>
      <cdr:x>0.23394</cdr:x>
      <cdr:y>0.42602</cdr:y>
    </cdr:from>
    <cdr:to>
      <cdr:x>0.34349</cdr:x>
      <cdr:y>0.5</cdr:y>
    </cdr:to>
    <cdr:sp macro="" textlink="">
      <cdr:nvSpPr>
        <cdr:cNvPr id="36" name="Textfeld 35"/>
        <cdr:cNvSpPr txBox="1"/>
      </cdr:nvSpPr>
      <cdr:spPr>
        <a:xfrm xmlns:a="http://schemas.openxmlformats.org/drawingml/2006/main">
          <a:off x="2164080" y="2545080"/>
          <a:ext cx="10134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Indifferente</a:t>
          </a:r>
          <a:b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Merkmale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keholderanalyse_plusMonitoring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keholdereinschätzung"/>
      <sheetName val="Information vs Beeinflusser"/>
      <sheetName val="Information vs Beeinflusser +"/>
      <sheetName val="Betroffenheit vs Beeinflusser"/>
      <sheetName val="Einstellung"/>
      <sheetName val="Einstellung+"/>
      <sheetName val="Einbindung"/>
      <sheetName val="Stakeholdereinschätzung - 2 "/>
      <sheetName val="Definition der Kategori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60">
          <cell r="A60" t="str">
            <v>sehr gering</v>
          </cell>
        </row>
        <row r="61">
          <cell r="A61" t="str">
            <v>gering</v>
          </cell>
        </row>
        <row r="62">
          <cell r="A62" t="str">
            <v>hoch</v>
          </cell>
        </row>
        <row r="63">
          <cell r="A63" t="str">
            <v>sehr hoch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6" name="Tabelle6" displayName="Tabelle6" ref="A3:G19" totalsRowShown="0" headerRowDxfId="104" dataDxfId="103" tableBorderDxfId="102">
  <autoFilter ref="A3:G19"/>
  <tableColumns count="7">
    <tableColumn id="1" name="Nr." dataDxfId="101"/>
    <tableColumn id="2" name="Merkmal:_x000a_Anforderung / Ziel / Wunsch …" dataDxfId="100"/>
    <tableColumn id="3" name="Was würden Sie sagen, wenn es … gäbe?" dataDxfId="99"/>
    <tableColumn id="4" name="Was würden Sie sagen, wenn es … NICHT gäbe?" dataDxfId="98"/>
    <tableColumn id="7" name="Merkmal-Typ" dataDxfId="97">
      <calculatedColumnFormula>+'Anforderungsbeurteilung-2 '!H3</calculatedColumnFormula>
    </tableColumn>
    <tableColumn id="6" name="Merkmal-Bezeichnung" dataDxfId="96">
      <calculatedColumnFormula>VLOOKUP(E4,Definitionen!$B$21:$C$26,2,FALSE)</calculatedColumnFormula>
    </tableColumn>
    <tableColumn id="5" name="Beschreibung" dataDxfId="9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le5" displayName="Tabelle5" ref="A12:G17" totalsRowShown="0" headerRowDxfId="94" dataDxfId="92" headerRowBorderDxfId="93" tableBorderDxfId="91">
  <autoFilter ref="A12:G17"/>
  <tableColumns count="7">
    <tableColumn id="1" name="Standardset" dataDxfId="90"/>
    <tableColumn id="2" name="Wert" dataDxfId="89"/>
    <tableColumn id="3" name="Variante 1" dataDxfId="88"/>
    <tableColumn id="4" name="Variante 2" dataDxfId="87"/>
    <tableColumn id="5" name="Variante 3" dataDxfId="86"/>
    <tableColumn id="8" name="Variante 4" dataDxfId="85"/>
    <tableColumn id="6" name="Variante 5" dataDxfId="8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le323" displayName="Tabelle323" ref="A20:G26" totalsRowShown="0" headerRowDxfId="83" tableBorderDxfId="82">
  <autoFilter ref="A20:G26"/>
  <tableColumns count="7">
    <tableColumn id="1" name="Bezeichnung" dataDxfId="81"/>
    <tableColumn id="2" name="Wert" dataDxfId="80"/>
    <tableColumn id="3" name="Beschreibung" dataDxfId="79"/>
    <tableColumn id="4" name="Wert-Variante 1" dataDxfId="78"/>
    <tableColumn id="5" name="Bezeichnung-Variante 1" dataDxfId="77"/>
    <tableColumn id="6" name="Wert-Variante 2" dataDxfId="76"/>
    <tableColumn id="7" name="Bezeichnung Variante 2" dataDxfId="7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elle68" displayName="Tabelle68" ref="A2:N18" totalsRowShown="0" headerRowDxfId="74" dataDxfId="73" tableBorderDxfId="72">
  <tableColumns count="14">
    <tableColumn id="1" name="Nr." dataDxfId="71">
      <calculatedColumnFormula>+Anforderungsbeurteilung!A4</calculatedColumnFormula>
    </tableColumn>
    <tableColumn id="2" name="Titel" dataDxfId="70">
      <calculatedColumnFormula>+Anforderungsbeurteilung!B4</calculatedColumnFormula>
    </tableColumn>
    <tableColumn id="3" name="Was würden Sie sagen, wenn es … gäbe?" dataDxfId="69">
      <calculatedColumnFormula>+Anforderungsbeurteilung!C4</calculatedColumnFormula>
    </tableColumn>
    <tableColumn id="4" name="Was würden Sie sagen, wenn es … NICHT gäbe?" dataDxfId="68">
      <calculatedColumnFormula>+Anforderungsbeurteilung!D4</calculatedColumnFormula>
    </tableColumn>
    <tableColumn id="5" name="Funktional" dataDxfId="67">
      <calculatedColumnFormula>VLOOKUP(C3,Definitionen!$A$13:$B$17,2,FALSE)</calculatedColumnFormula>
    </tableColumn>
    <tableColumn id="6" name="Dysfunktional" dataDxfId="66">
      <calculatedColumnFormula>VLOOKUP(D3,Definitionen!$A$13:$B$17,2,FALSE)</calculatedColumnFormula>
    </tableColumn>
    <tableColumn id="8" name="Summe" dataDxfId="65">
      <calculatedColumnFormula>Tabelle68[[#This Row],[Funktional]]+10*Tabelle68[[#This Row],[Dysfunktional]]</calculatedColumnFormula>
    </tableColumn>
    <tableColumn id="7" name="Merkmal" dataDxfId="64">
      <calculatedColumnFormula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calculatedColumnFormula>
    </tableColumn>
    <tableColumn id="16" name="Korrektur 1" dataDxfId="63"/>
    <tableColumn id="31" name="Korrektur 2" dataDxfId="62"/>
    <tableColumn id="17" name="Funktional K" dataDxfId="61">
      <calculatedColumnFormula>+Tabelle68[[#This Row],[Funktional]]-Tabelle68[[#This Row],[Korrektur 1]]</calculatedColumnFormula>
    </tableColumn>
    <tableColumn id="18" name="Disfunktional K" dataDxfId="60">
      <calculatedColumnFormula>+Tabelle68[[#This Row],[Dysfunktional]]-Tabelle68[[#This Row],[Korrektur 2]]</calculatedColumnFormula>
    </tableColumn>
    <tableColumn id="9" name="x für Matrixdarstellung" dataDxfId="59">
      <calculatedColumnFormula>IF(Tabelle68[[#This Row],[Merkmal]]="A", 3,IF(Tabelle68[[#This Row],[Merkmal]]="O",3,IF(Tabelle68[[#This Row],[Merkmal]]="M",1,IF(Tabelle68[[#This Row],[Merkmal]]="I",1," "))))+Tabelle68[[#This Row],[Korrektur 1]]*2</calculatedColumnFormula>
    </tableColumn>
    <tableColumn id="10" name="y für Matrixdarstellung" dataDxfId="58">
      <calculatedColumnFormula>IF(Tabelle68[[#This Row],[Merkmal]]="A", 3,IF(Tabelle68[[#This Row],[Merkmal]]="O",1,IF(Tabelle68[[#This Row],[Merkmal]]="M",1,IF(Tabelle68[[#This Row],[Merkmal]]="I",3," "))))-Tabelle68[[#This Row],[Korrektur 2]]*2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74"/>
  <sheetViews>
    <sheetView tabSelected="1" workbookViewId="0">
      <selection activeCell="E1" sqref="E1"/>
    </sheetView>
  </sheetViews>
  <sheetFormatPr baseColWidth="10" defaultRowHeight="13.2" x14ac:dyDescent="0.25"/>
  <cols>
    <col min="1" max="1" width="5.33203125" style="3" customWidth="1"/>
    <col min="2" max="2" width="42.5546875" style="18" customWidth="1"/>
    <col min="3" max="4" width="25.33203125" style="3" customWidth="1"/>
    <col min="5" max="5" width="13.77734375" style="3" customWidth="1"/>
    <col min="6" max="6" width="25.33203125" style="3" customWidth="1"/>
    <col min="7" max="7" width="28.33203125" style="18" customWidth="1"/>
  </cols>
  <sheetData>
    <row r="1" spans="1:8" ht="22.8" x14ac:dyDescent="0.25">
      <c r="A1" s="28" t="s">
        <v>119</v>
      </c>
      <c r="D1" s="75" t="s">
        <v>106</v>
      </c>
      <c r="E1" s="147"/>
    </row>
    <row r="2" spans="1:8" x14ac:dyDescent="0.25">
      <c r="D2" s="74" t="s">
        <v>107</v>
      </c>
      <c r="E2" s="76"/>
    </row>
    <row r="3" spans="1:8" ht="27" customHeight="1" x14ac:dyDescent="0.25">
      <c r="A3" s="4" t="s">
        <v>0</v>
      </c>
      <c r="B3" s="5" t="s">
        <v>116</v>
      </c>
      <c r="C3" s="5" t="s">
        <v>19</v>
      </c>
      <c r="D3" s="5" t="s">
        <v>136</v>
      </c>
      <c r="E3" s="6" t="s">
        <v>120</v>
      </c>
      <c r="F3" s="6" t="s">
        <v>122</v>
      </c>
      <c r="G3" s="6" t="s">
        <v>2</v>
      </c>
    </row>
    <row r="4" spans="1:8" x14ac:dyDescent="0.25">
      <c r="A4" s="23">
        <v>1</v>
      </c>
      <c r="B4" s="36" t="s">
        <v>142</v>
      </c>
      <c r="C4" s="25" t="s">
        <v>18</v>
      </c>
      <c r="D4" s="25" t="s">
        <v>17</v>
      </c>
      <c r="E4" s="27" t="str">
        <f>+'Anforderungsbeurteilung-2 '!H3</f>
        <v>O</v>
      </c>
      <c r="F4" s="26" t="str">
        <f>VLOOKUP(E4,Definitionen!$B$21:$C$26,2,FALSE)</f>
        <v>Leistungsmerkmal</v>
      </c>
      <c r="G4" s="26"/>
    </row>
    <row r="5" spans="1:8" ht="26.4" x14ac:dyDescent="0.25">
      <c r="A5" s="23">
        <v>2</v>
      </c>
      <c r="B5" s="36" t="s">
        <v>143</v>
      </c>
      <c r="C5" s="25" t="s">
        <v>129</v>
      </c>
      <c r="D5" s="25" t="s">
        <v>15</v>
      </c>
      <c r="E5" s="27" t="str">
        <f>+'Anforderungsbeurteilung-2 '!H4</f>
        <v>I</v>
      </c>
      <c r="F5" s="27" t="str">
        <f>VLOOKUP(E5,Definitionen!$B$21:$C$26,2,FALSE)</f>
        <v>Indifferentes Merkmal</v>
      </c>
      <c r="G5" s="26"/>
    </row>
    <row r="6" spans="1:8" ht="26.4" x14ac:dyDescent="0.25">
      <c r="A6" s="23">
        <v>3</v>
      </c>
      <c r="B6" s="36" t="s">
        <v>144</v>
      </c>
      <c r="C6" s="25" t="s">
        <v>16</v>
      </c>
      <c r="D6" s="25" t="s">
        <v>16</v>
      </c>
      <c r="E6" s="27" t="str">
        <f>+'Anforderungsbeurteilung-2 '!H5</f>
        <v>I</v>
      </c>
      <c r="F6" s="27" t="str">
        <f>VLOOKUP(E6,Definitionen!$B$21:$C$26,2,FALSE)</f>
        <v>Indifferentes Merkmal</v>
      </c>
      <c r="G6" s="26"/>
    </row>
    <row r="7" spans="1:8" x14ac:dyDescent="0.25">
      <c r="A7" s="23">
        <v>4</v>
      </c>
      <c r="B7" s="36" t="s">
        <v>145</v>
      </c>
      <c r="C7" s="25" t="s">
        <v>15</v>
      </c>
      <c r="D7" s="25" t="s">
        <v>129</v>
      </c>
      <c r="E7" s="60" t="str">
        <f>+'Anforderungsbeurteilung-2 '!H6</f>
        <v>I</v>
      </c>
      <c r="F7" s="60" t="str">
        <f>VLOOKUP(E7,Definitionen!$B$21:$C$26,2,FALSE)</f>
        <v>Indifferentes Merkmal</v>
      </c>
      <c r="G7" s="26"/>
    </row>
    <row r="8" spans="1:8" x14ac:dyDescent="0.25">
      <c r="A8" s="23">
        <v>5</v>
      </c>
      <c r="B8" s="36" t="s">
        <v>146</v>
      </c>
      <c r="C8" s="25" t="s">
        <v>17</v>
      </c>
      <c r="D8" s="7" t="s">
        <v>16</v>
      </c>
      <c r="E8" s="27" t="str">
        <f>+'Anforderungsbeurteilung-2 '!H7</f>
        <v>R</v>
      </c>
      <c r="F8" s="27" t="str">
        <f>VLOOKUP(E8,Definitionen!$B$21:$C$26,2,FALSE)</f>
        <v>Umkehrmerkmal</v>
      </c>
      <c r="G8" s="26"/>
    </row>
    <row r="9" spans="1:8" x14ac:dyDescent="0.25">
      <c r="A9" s="23">
        <v>6</v>
      </c>
      <c r="B9" s="36" t="s">
        <v>147</v>
      </c>
      <c r="C9" s="25" t="s">
        <v>18</v>
      </c>
      <c r="D9" s="25" t="s">
        <v>18</v>
      </c>
      <c r="E9" s="27" t="str">
        <f>+'Anforderungsbeurteilung-2 '!H8</f>
        <v>Q</v>
      </c>
      <c r="F9" s="27" t="str">
        <f>VLOOKUP(E9,Definitionen!$B$21:$C$26,2,FALSE)</f>
        <v>unlogisches Merkmal*</v>
      </c>
      <c r="G9" s="26"/>
    </row>
    <row r="10" spans="1:8" x14ac:dyDescent="0.25">
      <c r="A10" s="23">
        <v>7</v>
      </c>
      <c r="B10" s="36" t="s">
        <v>96</v>
      </c>
      <c r="C10" s="25"/>
      <c r="D10" s="25"/>
      <c r="E10" s="27" t="e">
        <f>+'Anforderungsbeurteilung-2 '!H9</f>
        <v>#N/A</v>
      </c>
      <c r="F10" s="27" t="e">
        <f>VLOOKUP(E10,Definitionen!$B$21:$C$26,2,FALSE)</f>
        <v>#N/A</v>
      </c>
      <c r="G10" s="26"/>
    </row>
    <row r="11" spans="1:8" x14ac:dyDescent="0.25">
      <c r="A11" s="23">
        <v>8</v>
      </c>
      <c r="B11" s="36" t="s">
        <v>97</v>
      </c>
      <c r="C11" s="25"/>
      <c r="D11" s="25"/>
      <c r="E11" s="27" t="e">
        <f>+'Anforderungsbeurteilung-2 '!H10</f>
        <v>#N/A</v>
      </c>
      <c r="F11" s="27" t="e">
        <f>VLOOKUP(E11,Definitionen!$B$21:$C$26,2,FALSE)</f>
        <v>#N/A</v>
      </c>
      <c r="G11" s="26"/>
    </row>
    <row r="12" spans="1:8" x14ac:dyDescent="0.25">
      <c r="A12" s="23">
        <v>9</v>
      </c>
      <c r="B12" s="36" t="s">
        <v>98</v>
      </c>
      <c r="C12" s="25"/>
      <c r="D12" s="25"/>
      <c r="E12" s="27" t="e">
        <f>+'Anforderungsbeurteilung-2 '!H11</f>
        <v>#N/A</v>
      </c>
      <c r="F12" s="27" t="e">
        <f>VLOOKUP(E12,Definitionen!$B$21:$C$26,2,FALSE)</f>
        <v>#N/A</v>
      </c>
      <c r="G12" s="26"/>
    </row>
    <row r="13" spans="1:8" x14ac:dyDescent="0.25">
      <c r="A13" s="23">
        <v>10</v>
      </c>
      <c r="B13" s="36" t="s">
        <v>99</v>
      </c>
      <c r="C13" s="7"/>
      <c r="D13" s="25"/>
      <c r="E13" s="27" t="e">
        <f>+'Anforderungsbeurteilung-2 '!H12</f>
        <v>#N/A</v>
      </c>
      <c r="F13" s="27" t="e">
        <f>VLOOKUP(E13,Definitionen!$B$21:$C$26,2,FALSE)</f>
        <v>#N/A</v>
      </c>
      <c r="G13" s="26"/>
    </row>
    <row r="14" spans="1:8" x14ac:dyDescent="0.25">
      <c r="A14" s="23">
        <v>11</v>
      </c>
      <c r="B14" s="36" t="s">
        <v>100</v>
      </c>
      <c r="C14" s="7"/>
      <c r="D14" s="7"/>
      <c r="E14" s="27" t="e">
        <f>+'Anforderungsbeurteilung-2 '!H13</f>
        <v>#N/A</v>
      </c>
      <c r="F14" s="27" t="e">
        <f>VLOOKUP(E14,Definitionen!$B$21:$C$26,2,FALSE)</f>
        <v>#N/A</v>
      </c>
      <c r="G14" s="26"/>
    </row>
    <row r="15" spans="1:8" x14ac:dyDescent="0.25">
      <c r="A15" s="23">
        <v>12</v>
      </c>
      <c r="B15" s="36" t="s">
        <v>101</v>
      </c>
      <c r="C15" s="25"/>
      <c r="D15" s="7"/>
      <c r="E15" s="41" t="e">
        <f>+'Anforderungsbeurteilung-2 '!H14</f>
        <v>#N/A</v>
      </c>
      <c r="F15" s="41" t="e">
        <f>VLOOKUP(E15,Definitionen!$B$21:$C$26,2,FALSE)</f>
        <v>#N/A</v>
      </c>
      <c r="G15" s="41"/>
      <c r="H15" s="40"/>
    </row>
    <row r="16" spans="1:8" x14ac:dyDescent="0.25">
      <c r="A16" s="23">
        <v>13</v>
      </c>
      <c r="B16" s="36" t="s">
        <v>102</v>
      </c>
      <c r="C16" s="25"/>
      <c r="D16" s="25"/>
      <c r="E16" s="27" t="e">
        <f>+'Anforderungsbeurteilung-2 '!H15</f>
        <v>#N/A</v>
      </c>
      <c r="F16" s="27" t="e">
        <f>VLOOKUP(E16,Definitionen!$B$21:$C$26,2,FALSE)</f>
        <v>#N/A</v>
      </c>
      <c r="G16" s="26"/>
    </row>
    <row r="17" spans="1:7" x14ac:dyDescent="0.25">
      <c r="A17" s="23">
        <v>14</v>
      </c>
      <c r="B17" s="36" t="s">
        <v>103</v>
      </c>
      <c r="C17" s="25"/>
      <c r="D17" s="25"/>
      <c r="E17" s="27" t="e">
        <f>+'Anforderungsbeurteilung-2 '!H16</f>
        <v>#N/A</v>
      </c>
      <c r="F17" s="27" t="e">
        <f>VLOOKUP(E17,Definitionen!$B$21:$C$26,2,FALSE)</f>
        <v>#N/A</v>
      </c>
      <c r="G17" s="26"/>
    </row>
    <row r="18" spans="1:7" x14ac:dyDescent="0.25">
      <c r="A18" s="23">
        <v>15</v>
      </c>
      <c r="B18" s="36" t="s">
        <v>104</v>
      </c>
      <c r="C18" s="7"/>
      <c r="D18" s="25"/>
      <c r="E18" s="27" t="e">
        <f>+'Anforderungsbeurteilung-2 '!H17</f>
        <v>#N/A</v>
      </c>
      <c r="F18" s="27" t="e">
        <f>VLOOKUP(E18,Definitionen!$B$21:$C$26,2,FALSE)</f>
        <v>#N/A</v>
      </c>
      <c r="G18" s="26"/>
    </row>
    <row r="19" spans="1:7" x14ac:dyDescent="0.25">
      <c r="A19" s="23">
        <v>16</v>
      </c>
      <c r="B19" s="36" t="s">
        <v>105</v>
      </c>
      <c r="C19" s="25"/>
      <c r="D19" s="25"/>
      <c r="E19" s="27" t="e">
        <f>+'Anforderungsbeurteilung-2 '!H18</f>
        <v>#N/A</v>
      </c>
      <c r="F19" s="27" t="e">
        <f>VLOOKUP(E19,Definitionen!$B$21:$C$26,2,FALSE)</f>
        <v>#N/A</v>
      </c>
      <c r="G19" s="26"/>
    </row>
    <row r="20" spans="1:7" ht="4.95" customHeight="1" x14ac:dyDescent="0.25"/>
    <row r="21" spans="1:7" ht="27.6" customHeight="1" x14ac:dyDescent="0.25">
      <c r="B21" s="32" t="s">
        <v>4</v>
      </c>
      <c r="C21" s="125" t="s">
        <v>121</v>
      </c>
      <c r="D21" s="125"/>
      <c r="E21" s="125"/>
      <c r="F21" s="125"/>
      <c r="G21" s="125"/>
    </row>
    <row r="22" spans="1:7" ht="6" customHeight="1" x14ac:dyDescent="0.25">
      <c r="B22" s="32"/>
      <c r="C22" s="20"/>
      <c r="D22" s="18"/>
      <c r="E22" s="18"/>
      <c r="F22" s="18"/>
    </row>
    <row r="23" spans="1:7" ht="27.6" customHeight="1" x14ac:dyDescent="0.25">
      <c r="B23" s="32" t="s">
        <v>115</v>
      </c>
      <c r="C23" s="126" t="s">
        <v>137</v>
      </c>
      <c r="D23" s="126"/>
      <c r="E23" s="126"/>
      <c r="F23" s="126"/>
      <c r="G23" s="126"/>
    </row>
    <row r="24" spans="1:7" ht="6" customHeight="1" x14ac:dyDescent="0.25">
      <c r="B24" s="32"/>
      <c r="C24" s="20"/>
      <c r="D24" s="18"/>
      <c r="E24" s="18"/>
      <c r="F24" s="18"/>
    </row>
    <row r="25" spans="1:7" ht="27.6" customHeight="1" x14ac:dyDescent="0.25">
      <c r="B25" s="32" t="s">
        <v>132</v>
      </c>
      <c r="C25" s="126" t="s">
        <v>148</v>
      </c>
      <c r="D25" s="126"/>
      <c r="E25" s="126"/>
      <c r="F25" s="126"/>
      <c r="G25" s="126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</sheetData>
  <mergeCells count="3">
    <mergeCell ref="C21:G21"/>
    <mergeCell ref="C23:G23"/>
    <mergeCell ref="C25:G25"/>
  </mergeCells>
  <phoneticPr fontId="1" type="noConversion"/>
  <dataValidations count="6">
    <dataValidation type="list" allowBlank="1" showInputMessage="1" showErrorMessage="1" sqref="H5:H6 H8 H10:H15">
      <formula1>$B$6:$B$11</formula1>
    </dataValidation>
    <dataValidation type="list" allowBlank="1" showInputMessage="1" showErrorMessage="1" sqref="H7">
      <formula1>"hallo, jetzt"</formula1>
    </dataValidation>
    <dataValidation type="list" allowBlank="1" showDropDown="1" showInputMessage="1" showErrorMessage="1" sqref="H9">
      <formula1>"halll, hahdasdf,sdfasdf"</formula1>
    </dataValidation>
    <dataValidation type="list" allowBlank="1" showInputMessage="1" showErrorMessage="1" sqref="C4:C19 D4:D18">
      <formula1>Informationsbedarf</formula1>
    </dataValidation>
    <dataValidation type="list" allowBlank="1" showInputMessage="1" showErrorMessage="1" sqref="D19 F5:F19">
      <formula1>Einflussstärke</formula1>
    </dataValidation>
    <dataValidation allowBlank="1" showInputMessage="1" showErrorMessage="1" promptTitle="name of the risk" sqref="B4:B19 C21"/>
  </dataValidations>
  <pageMargins left="0.78740157480314965" right="0.78740157480314965" top="0.98425196850393704" bottom="0.98425196850393704" header="0.51181102362204722" footer="0.51181102362204722"/>
  <pageSetup paperSize="9" scale="78" fitToHeight="0" orientation="landscape" r:id="rId1"/>
  <headerFooter alignWithMargins="0">
    <oddHeader>&amp;LKano Methode</oddHeader>
    <oddFooter>&amp;R© bosshart consulting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0"/>
  <sheetViews>
    <sheetView workbookViewId="0">
      <selection activeCell="Q14" sqref="Q14:R14"/>
    </sheetView>
  </sheetViews>
  <sheetFormatPr baseColWidth="10" defaultRowHeight="13.2" x14ac:dyDescent="0.25"/>
  <cols>
    <col min="1" max="1" width="3.21875" customWidth="1"/>
    <col min="2" max="2" width="23.33203125" customWidth="1"/>
    <col min="3" max="20" width="3.33203125" bestFit="1" customWidth="1"/>
  </cols>
  <sheetData>
    <row r="1" spans="1:20" ht="17.399999999999999" x14ac:dyDescent="0.25">
      <c r="A1" s="1" t="s">
        <v>133</v>
      </c>
    </row>
    <row r="2" spans="1:20" ht="272.39999999999998" thickBot="1" x14ac:dyDescent="0.3">
      <c r="A2" s="93"/>
      <c r="B2" s="124" t="s">
        <v>135</v>
      </c>
      <c r="C2" s="119" t="str">
        <f>+B3</f>
        <v>Vor dem Löschen wird eine Bestätigung verlangt.</v>
      </c>
      <c r="D2" s="106" t="str">
        <f>+B4</f>
        <v>Nach dem Löschen wird eine Bestätigung verschickt.</v>
      </c>
      <c r="E2" s="106" t="str">
        <f>+B5</f>
        <v>Mehrere Benutzer können die Daten gleichzeitig bearbeiten.</v>
      </c>
      <c r="F2" s="106" t="str">
        <f>+B6</f>
        <v>xxx …</v>
      </c>
      <c r="G2" s="106" t="str">
        <f>+B7</f>
        <v>yyy …</v>
      </c>
      <c r="H2" s="106" t="str">
        <f>+B8</f>
        <v>zzz …</v>
      </c>
      <c r="I2" s="106" t="str">
        <f>+B9</f>
        <v>MM 07</v>
      </c>
      <c r="J2" s="106" t="str">
        <f>+B10</f>
        <v>MM 08</v>
      </c>
      <c r="K2" s="106" t="str">
        <f>+B11</f>
        <v>MM 09</v>
      </c>
      <c r="L2" s="106" t="str">
        <f>+B12</f>
        <v>MM 10</v>
      </c>
      <c r="M2" s="106" t="str">
        <f>+B13</f>
        <v>MM 11</v>
      </c>
      <c r="N2" s="106" t="str">
        <f>+B14</f>
        <v>MM 12</v>
      </c>
      <c r="O2" s="106" t="str">
        <f>+B15</f>
        <v>MM 13</v>
      </c>
      <c r="P2" s="106" t="str">
        <f>+B16</f>
        <v>MM 14</v>
      </c>
      <c r="Q2" s="106" t="str">
        <f>+B17</f>
        <v>MM 15</v>
      </c>
      <c r="R2" s="107" t="str">
        <f>+B18</f>
        <v>MM 16</v>
      </c>
      <c r="S2" s="144" t="s">
        <v>149</v>
      </c>
      <c r="T2" s="144" t="s">
        <v>150</v>
      </c>
    </row>
    <row r="3" spans="1:20" ht="27" thickTop="1" x14ac:dyDescent="0.25">
      <c r="A3" s="98">
        <f>+Anforderungsbeurteilung!A4</f>
        <v>1</v>
      </c>
      <c r="B3" s="120" t="str">
        <f>+Anforderungsbeurteilung!B4</f>
        <v>Vor dem Löschen wird eine Bestätigung verlangt.</v>
      </c>
      <c r="C3" s="101"/>
      <c r="D3" s="102"/>
      <c r="E3" s="102"/>
      <c r="F3" s="103"/>
      <c r="G3" s="103"/>
      <c r="H3" s="103"/>
      <c r="I3" s="103"/>
      <c r="J3" s="103"/>
      <c r="K3" s="103"/>
      <c r="L3" s="103"/>
      <c r="M3" s="109"/>
      <c r="N3" s="103"/>
      <c r="O3" s="103"/>
      <c r="P3" s="103"/>
      <c r="Q3" s="103"/>
      <c r="R3" s="110"/>
      <c r="S3" s="97">
        <f>COUNTIF(C3:R3,"u")</f>
        <v>0</v>
      </c>
      <c r="T3" s="145">
        <f>COUNTIF(C3:R3,"k")</f>
        <v>0</v>
      </c>
    </row>
    <row r="4" spans="1:20" ht="39.6" x14ac:dyDescent="0.25">
      <c r="A4" s="98">
        <f>+Anforderungsbeurteilung!A5</f>
        <v>2</v>
      </c>
      <c r="B4" s="105" t="str">
        <f>+Anforderungsbeurteilung!B5</f>
        <v>Nach dem Löschen wird eine Bestätigung verschickt.</v>
      </c>
      <c r="C4" s="99"/>
      <c r="D4" s="94"/>
      <c r="E4" s="95"/>
      <c r="F4" s="95"/>
      <c r="G4" s="95"/>
      <c r="H4" s="95"/>
      <c r="I4" s="95"/>
      <c r="J4" s="95"/>
      <c r="K4" s="95"/>
      <c r="L4" s="95"/>
      <c r="M4" s="104"/>
      <c r="N4" s="95"/>
      <c r="O4" s="95"/>
      <c r="P4" s="95"/>
      <c r="Q4" s="95"/>
      <c r="R4" s="111"/>
      <c r="S4" s="97">
        <f t="shared" ref="S4:S18" si="0">COUNTIF(C4:R4,"u")</f>
        <v>0</v>
      </c>
      <c r="T4" s="145">
        <f t="shared" ref="T4:T18" si="1">COUNTIF(C4:R4,"k")</f>
        <v>0</v>
      </c>
    </row>
    <row r="5" spans="1:20" ht="39.6" x14ac:dyDescent="0.25">
      <c r="A5" s="98">
        <f>+Anforderungsbeurteilung!A6</f>
        <v>3</v>
      </c>
      <c r="B5" s="105" t="str">
        <f>+Anforderungsbeurteilung!B6</f>
        <v>Mehrere Benutzer können die Daten gleichzeitig bearbeiten.</v>
      </c>
      <c r="C5" s="99"/>
      <c r="D5" s="104"/>
      <c r="E5" s="94"/>
      <c r="F5" s="95"/>
      <c r="G5" s="95"/>
      <c r="H5" s="95"/>
      <c r="I5" s="95"/>
      <c r="J5" s="95"/>
      <c r="K5" s="95"/>
      <c r="L5" s="95"/>
      <c r="M5" s="104"/>
      <c r="N5" s="95"/>
      <c r="O5" s="95"/>
      <c r="P5" s="95"/>
      <c r="Q5" s="146"/>
      <c r="R5" s="111"/>
      <c r="S5" s="97">
        <f t="shared" si="0"/>
        <v>0</v>
      </c>
      <c r="T5" s="145">
        <f t="shared" si="1"/>
        <v>0</v>
      </c>
    </row>
    <row r="6" spans="1:20" x14ac:dyDescent="0.25">
      <c r="A6" s="98">
        <f>+Anforderungsbeurteilung!A7</f>
        <v>4</v>
      </c>
      <c r="B6" s="105" t="str">
        <f>+Anforderungsbeurteilung!B7</f>
        <v>xxx …</v>
      </c>
      <c r="C6" s="99"/>
      <c r="D6" s="104"/>
      <c r="E6" s="104"/>
      <c r="F6" s="94"/>
      <c r="G6" s="95"/>
      <c r="H6" s="95"/>
      <c r="I6" s="95"/>
      <c r="J6" s="95"/>
      <c r="K6" s="95"/>
      <c r="L6" s="95"/>
      <c r="M6" s="104"/>
      <c r="N6" s="104"/>
      <c r="O6" s="95"/>
      <c r="P6" s="95"/>
      <c r="Q6" s="95"/>
      <c r="R6" s="111"/>
      <c r="S6" s="97">
        <f t="shared" si="0"/>
        <v>0</v>
      </c>
      <c r="T6" s="145">
        <f t="shared" si="1"/>
        <v>0</v>
      </c>
    </row>
    <row r="7" spans="1:20" x14ac:dyDescent="0.25">
      <c r="A7" s="98">
        <f>+Anforderungsbeurteilung!A8</f>
        <v>5</v>
      </c>
      <c r="B7" s="105" t="str">
        <f>+Anforderungsbeurteilung!B8</f>
        <v>yyy …</v>
      </c>
      <c r="C7" s="99"/>
      <c r="D7" s="104"/>
      <c r="E7" s="104"/>
      <c r="F7" s="104"/>
      <c r="G7" s="94"/>
      <c r="H7" s="95"/>
      <c r="I7" s="95"/>
      <c r="J7" s="95"/>
      <c r="K7" s="95"/>
      <c r="L7" s="95"/>
      <c r="M7" s="104"/>
      <c r="N7" s="104"/>
      <c r="O7" s="95"/>
      <c r="P7" s="95"/>
      <c r="Q7" s="95"/>
      <c r="R7" s="111"/>
      <c r="S7" s="97">
        <f t="shared" si="0"/>
        <v>0</v>
      </c>
      <c r="T7" s="145">
        <f t="shared" si="1"/>
        <v>0</v>
      </c>
    </row>
    <row r="8" spans="1:20" x14ac:dyDescent="0.25">
      <c r="A8" s="98">
        <f>+Anforderungsbeurteilung!A9</f>
        <v>6</v>
      </c>
      <c r="B8" s="105" t="str">
        <f>+Anforderungsbeurteilung!B9</f>
        <v>zzz …</v>
      </c>
      <c r="C8" s="99"/>
      <c r="D8" s="104"/>
      <c r="E8" s="104"/>
      <c r="F8" s="104"/>
      <c r="G8" s="104"/>
      <c r="H8" s="96"/>
      <c r="I8" s="95"/>
      <c r="J8" s="95"/>
      <c r="K8" s="95"/>
      <c r="L8" s="95"/>
      <c r="M8" s="95"/>
      <c r="N8" s="104"/>
      <c r="O8" s="104"/>
      <c r="P8" s="95"/>
      <c r="Q8" s="146"/>
      <c r="R8" s="111"/>
      <c r="S8" s="97">
        <f t="shared" si="0"/>
        <v>0</v>
      </c>
      <c r="T8" s="145">
        <f t="shared" si="1"/>
        <v>0</v>
      </c>
    </row>
    <row r="9" spans="1:20" x14ac:dyDescent="0.25">
      <c r="A9" s="98">
        <f>+Anforderungsbeurteilung!A10</f>
        <v>7</v>
      </c>
      <c r="B9" s="105" t="str">
        <f>+Anforderungsbeurteilung!B10</f>
        <v>MM 07</v>
      </c>
      <c r="C9" s="99"/>
      <c r="D9" s="104"/>
      <c r="E9" s="104"/>
      <c r="F9" s="104"/>
      <c r="G9" s="104"/>
      <c r="H9" s="104"/>
      <c r="I9" s="94"/>
      <c r="J9" s="95"/>
      <c r="K9" s="95"/>
      <c r="L9" s="95"/>
      <c r="M9" s="95"/>
      <c r="N9" s="104"/>
      <c r="O9" s="104"/>
      <c r="P9" s="104"/>
      <c r="Q9" s="95"/>
      <c r="R9" s="111"/>
      <c r="S9" s="97">
        <f t="shared" si="0"/>
        <v>0</v>
      </c>
      <c r="T9" s="145">
        <f t="shared" si="1"/>
        <v>0</v>
      </c>
    </row>
    <row r="10" spans="1:20" x14ac:dyDescent="0.25">
      <c r="A10" s="98">
        <f>+Anforderungsbeurteilung!A11</f>
        <v>8</v>
      </c>
      <c r="B10" s="105" t="str">
        <f>+Anforderungsbeurteilung!B11</f>
        <v>MM 08</v>
      </c>
      <c r="C10" s="99"/>
      <c r="D10" s="104"/>
      <c r="E10" s="104"/>
      <c r="F10" s="104"/>
      <c r="G10" s="104"/>
      <c r="H10" s="104"/>
      <c r="I10" s="104"/>
      <c r="J10" s="94"/>
      <c r="K10" s="95"/>
      <c r="L10" s="95"/>
      <c r="M10" s="95"/>
      <c r="N10" s="104"/>
      <c r="O10" s="104"/>
      <c r="P10" s="104"/>
      <c r="Q10" s="95"/>
      <c r="R10" s="111"/>
      <c r="S10" s="97">
        <f t="shared" si="0"/>
        <v>0</v>
      </c>
      <c r="T10" s="145">
        <f t="shared" si="1"/>
        <v>0</v>
      </c>
    </row>
    <row r="11" spans="1:20" x14ac:dyDescent="0.25">
      <c r="A11" s="98">
        <f>+Anforderungsbeurteilung!A12</f>
        <v>9</v>
      </c>
      <c r="B11" s="105" t="str">
        <f>+Anforderungsbeurteilung!B12</f>
        <v>MM 09</v>
      </c>
      <c r="C11" s="99"/>
      <c r="D11" s="104"/>
      <c r="E11" s="104"/>
      <c r="F11" s="104"/>
      <c r="G11" s="104"/>
      <c r="H11" s="104"/>
      <c r="I11" s="104"/>
      <c r="J11" s="104"/>
      <c r="K11" s="94"/>
      <c r="L11" s="95"/>
      <c r="M11" s="95"/>
      <c r="N11" s="95"/>
      <c r="O11" s="104"/>
      <c r="P11" s="104"/>
      <c r="Q11" s="104"/>
      <c r="R11" s="111"/>
      <c r="S11" s="97">
        <f t="shared" si="0"/>
        <v>0</v>
      </c>
      <c r="T11" s="145">
        <f t="shared" si="1"/>
        <v>0</v>
      </c>
    </row>
    <row r="12" spans="1:20" x14ac:dyDescent="0.25">
      <c r="A12" s="98">
        <f>+Anforderungsbeurteilung!A13</f>
        <v>10</v>
      </c>
      <c r="B12" s="105" t="str">
        <f>+Anforderungsbeurteilung!B13</f>
        <v>MM 10</v>
      </c>
      <c r="C12" s="99"/>
      <c r="D12" s="104"/>
      <c r="E12" s="104"/>
      <c r="F12" s="104"/>
      <c r="G12" s="104"/>
      <c r="H12" s="104"/>
      <c r="I12" s="104"/>
      <c r="J12" s="104"/>
      <c r="K12" s="104"/>
      <c r="L12" s="94"/>
      <c r="M12" s="95"/>
      <c r="N12" s="95"/>
      <c r="O12" s="104"/>
      <c r="P12" s="104"/>
      <c r="Q12" s="104"/>
      <c r="R12" s="112"/>
      <c r="S12" s="97">
        <f t="shared" si="0"/>
        <v>0</v>
      </c>
      <c r="T12" s="145">
        <f t="shared" si="1"/>
        <v>0</v>
      </c>
    </row>
    <row r="13" spans="1:20" x14ac:dyDescent="0.25">
      <c r="A13" s="98">
        <f>+Anforderungsbeurteilung!A14</f>
        <v>11</v>
      </c>
      <c r="B13" s="105" t="str">
        <f>+Anforderungsbeurteilung!B14</f>
        <v>MM 11</v>
      </c>
      <c r="C13" s="99"/>
      <c r="D13" s="104"/>
      <c r="E13" s="104"/>
      <c r="F13" s="104"/>
      <c r="G13" s="104"/>
      <c r="H13" s="104"/>
      <c r="I13" s="104"/>
      <c r="J13" s="104"/>
      <c r="K13" s="104"/>
      <c r="L13" s="104"/>
      <c r="M13" s="94"/>
      <c r="N13" s="95"/>
      <c r="O13" s="95"/>
      <c r="P13" s="104"/>
      <c r="Q13" s="104"/>
      <c r="R13" s="112"/>
      <c r="S13" s="97">
        <f t="shared" si="0"/>
        <v>0</v>
      </c>
      <c r="T13" s="145">
        <f t="shared" si="1"/>
        <v>0</v>
      </c>
    </row>
    <row r="14" spans="1:20" x14ac:dyDescent="0.25">
      <c r="A14" s="98">
        <f>+Anforderungsbeurteilung!A15</f>
        <v>12</v>
      </c>
      <c r="B14" s="105" t="str">
        <f>+Anforderungsbeurteilung!B15</f>
        <v>MM 12</v>
      </c>
      <c r="C14" s="99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94"/>
      <c r="O14" s="95"/>
      <c r="P14" s="95"/>
      <c r="Q14" s="104"/>
      <c r="R14" s="112"/>
      <c r="S14" s="97">
        <f t="shared" si="0"/>
        <v>0</v>
      </c>
      <c r="T14" s="145">
        <f t="shared" si="1"/>
        <v>0</v>
      </c>
    </row>
    <row r="15" spans="1:20" x14ac:dyDescent="0.25">
      <c r="A15" s="98">
        <f>+Anforderungsbeurteilung!A16</f>
        <v>13</v>
      </c>
      <c r="B15" s="105" t="str">
        <f>+Anforderungsbeurteilung!B16</f>
        <v>MM 13</v>
      </c>
      <c r="C15" s="99"/>
      <c r="D15" s="104"/>
      <c r="E15" s="104"/>
      <c r="F15" s="95"/>
      <c r="G15" s="104"/>
      <c r="H15" s="104"/>
      <c r="I15" s="104"/>
      <c r="J15" s="104"/>
      <c r="K15" s="104"/>
      <c r="L15" s="104"/>
      <c r="M15" s="104"/>
      <c r="N15" s="95"/>
      <c r="O15" s="94"/>
      <c r="P15" s="95"/>
      <c r="Q15" s="104"/>
      <c r="R15" s="112"/>
      <c r="S15" s="97">
        <f t="shared" si="0"/>
        <v>0</v>
      </c>
      <c r="T15" s="145">
        <f t="shared" si="1"/>
        <v>0</v>
      </c>
    </row>
    <row r="16" spans="1:20" x14ac:dyDescent="0.25">
      <c r="A16" s="98">
        <f>+Anforderungsbeurteilung!A17</f>
        <v>14</v>
      </c>
      <c r="B16" s="105" t="str">
        <f>+Anforderungsbeurteilung!B17</f>
        <v>MM 14</v>
      </c>
      <c r="C16" s="99"/>
      <c r="D16" s="104"/>
      <c r="E16" s="104"/>
      <c r="F16" s="95"/>
      <c r="G16" s="95"/>
      <c r="H16" s="104"/>
      <c r="I16" s="104"/>
      <c r="J16" s="104"/>
      <c r="K16" s="104"/>
      <c r="L16" s="104"/>
      <c r="M16" s="104"/>
      <c r="N16" s="95"/>
      <c r="O16" s="95"/>
      <c r="P16" s="94"/>
      <c r="Q16" s="95"/>
      <c r="R16" s="112"/>
      <c r="S16" s="97">
        <f t="shared" si="0"/>
        <v>0</v>
      </c>
      <c r="T16" s="145">
        <f t="shared" si="1"/>
        <v>0</v>
      </c>
    </row>
    <row r="17" spans="1:20" x14ac:dyDescent="0.25">
      <c r="A17" s="98">
        <f>+Anforderungsbeurteilung!A18</f>
        <v>15</v>
      </c>
      <c r="B17" s="105" t="str">
        <f>+Anforderungsbeurteilung!B18</f>
        <v>MM 15</v>
      </c>
      <c r="C17" s="100"/>
      <c r="D17" s="104"/>
      <c r="E17" s="104"/>
      <c r="F17" s="95"/>
      <c r="G17" s="95"/>
      <c r="H17" s="95"/>
      <c r="I17" s="104"/>
      <c r="J17" s="104"/>
      <c r="K17" s="95"/>
      <c r="L17" s="104"/>
      <c r="M17" s="104"/>
      <c r="N17" s="95"/>
      <c r="O17" s="95"/>
      <c r="P17" s="95"/>
      <c r="Q17" s="94"/>
      <c r="R17" s="111"/>
      <c r="S17" s="97">
        <f t="shared" si="0"/>
        <v>0</v>
      </c>
      <c r="T17" s="145">
        <f t="shared" si="1"/>
        <v>0</v>
      </c>
    </row>
    <row r="18" spans="1:20" ht="13.8" thickBot="1" x14ac:dyDescent="0.3">
      <c r="A18" s="98">
        <f>+Anforderungsbeurteilung!A19</f>
        <v>16</v>
      </c>
      <c r="B18" s="121" t="str">
        <f>+Anforderungsbeurteilung!B19</f>
        <v>MM 16</v>
      </c>
      <c r="C18" s="113"/>
      <c r="D18" s="114"/>
      <c r="E18" s="115"/>
      <c r="F18" s="114"/>
      <c r="G18" s="114"/>
      <c r="H18" s="114"/>
      <c r="I18" s="114"/>
      <c r="J18" s="115"/>
      <c r="K18" s="114"/>
      <c r="L18" s="114"/>
      <c r="M18" s="115"/>
      <c r="N18" s="114"/>
      <c r="O18" s="114"/>
      <c r="P18" s="114"/>
      <c r="Q18" s="114"/>
      <c r="R18" s="116"/>
      <c r="S18" s="97">
        <f t="shared" si="0"/>
        <v>0</v>
      </c>
      <c r="T18" s="145">
        <f t="shared" si="1"/>
        <v>0</v>
      </c>
    </row>
    <row r="19" spans="1:20" ht="13.8" thickTop="1" x14ac:dyDescent="0.25">
      <c r="B19" s="122" t="s">
        <v>138</v>
      </c>
      <c r="C19" s="117">
        <f>COUNTIF(C3:C18,"u")</f>
        <v>0</v>
      </c>
      <c r="D19" s="108">
        <f t="shared" ref="D19:R19" si="2">COUNTIF(D3:D18,"u")</f>
        <v>0</v>
      </c>
      <c r="E19" s="108">
        <f t="shared" si="2"/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  <c r="I19" s="108">
        <f t="shared" si="2"/>
        <v>0</v>
      </c>
      <c r="J19" s="108">
        <f t="shared" si="2"/>
        <v>0</v>
      </c>
      <c r="K19" s="108">
        <f t="shared" si="2"/>
        <v>0</v>
      </c>
      <c r="L19" s="108">
        <f t="shared" si="2"/>
        <v>0</v>
      </c>
      <c r="M19" s="108">
        <f t="shared" si="2"/>
        <v>0</v>
      </c>
      <c r="N19" s="108">
        <f t="shared" si="2"/>
        <v>0</v>
      </c>
      <c r="O19" s="108">
        <f t="shared" si="2"/>
        <v>0</v>
      </c>
      <c r="P19" s="108">
        <f t="shared" si="2"/>
        <v>0</v>
      </c>
      <c r="Q19" s="108">
        <f t="shared" si="2"/>
        <v>0</v>
      </c>
      <c r="R19" s="108">
        <f t="shared" si="2"/>
        <v>0</v>
      </c>
    </row>
    <row r="20" spans="1:20" x14ac:dyDescent="0.25">
      <c r="B20" s="123" t="s">
        <v>134</v>
      </c>
      <c r="C20" s="118">
        <f>COUNTIF(C3:C18,"k")</f>
        <v>0</v>
      </c>
      <c r="D20" s="97">
        <f t="shared" ref="D20:R20" si="3">COUNTIF(D3:D18,"k")</f>
        <v>0</v>
      </c>
      <c r="E20" s="97">
        <f t="shared" si="3"/>
        <v>0</v>
      </c>
      <c r="F20" s="97">
        <f t="shared" si="3"/>
        <v>0</v>
      </c>
      <c r="G20" s="97">
        <f t="shared" si="3"/>
        <v>0</v>
      </c>
      <c r="H20" s="97">
        <f t="shared" si="3"/>
        <v>0</v>
      </c>
      <c r="I20" s="97">
        <f t="shared" si="3"/>
        <v>0</v>
      </c>
      <c r="J20" s="97">
        <f t="shared" si="3"/>
        <v>0</v>
      </c>
      <c r="K20" s="97">
        <f t="shared" si="3"/>
        <v>0</v>
      </c>
      <c r="L20" s="97">
        <f t="shared" si="3"/>
        <v>0</v>
      </c>
      <c r="M20" s="97">
        <f t="shared" si="3"/>
        <v>0</v>
      </c>
      <c r="N20" s="97">
        <f t="shared" si="3"/>
        <v>0</v>
      </c>
      <c r="O20" s="97">
        <f t="shared" si="3"/>
        <v>0</v>
      </c>
      <c r="P20" s="97">
        <f t="shared" si="3"/>
        <v>0</v>
      </c>
      <c r="Q20" s="97">
        <f t="shared" si="3"/>
        <v>0</v>
      </c>
      <c r="R20" s="97">
        <f t="shared" si="3"/>
        <v>0</v>
      </c>
    </row>
  </sheetData>
  <conditionalFormatting sqref="C2:R2 B3:B18">
    <cfRule type="cellIs" dxfId="19" priority="14" stopIfTrue="1" operator="equal">
      <formula>0</formula>
    </cfRule>
  </conditionalFormatting>
  <conditionalFormatting sqref="A3:A18">
    <cfRule type="cellIs" dxfId="18" priority="13" stopIfTrue="1" operator="equal">
      <formula>0</formula>
    </cfRule>
  </conditionalFormatting>
  <conditionalFormatting sqref="C20:R20">
    <cfRule type="cellIs" dxfId="17" priority="16" operator="equal">
      <formula>MIN($C$20:$R$20)</formula>
    </cfRule>
    <cfRule type="cellIs" dxfId="16" priority="9" operator="equal">
      <formula>MAX($C$20:$R$20)</formula>
    </cfRule>
  </conditionalFormatting>
  <conditionalFormatting sqref="C19:R19">
    <cfRule type="cellIs" dxfId="15" priority="10" operator="equal">
      <formula>MIN($C$19:$R$19)</formula>
    </cfRule>
    <cfRule type="cellIs" dxfId="14" priority="15" operator="equal">
      <formula>MAX($C$19:$R$19)</formula>
    </cfRule>
  </conditionalFormatting>
  <conditionalFormatting sqref="T3:T18">
    <cfRule type="cellIs" dxfId="13" priority="7" operator="equal">
      <formula>MIN($T$3:$T$15)</formula>
    </cfRule>
    <cfRule type="cellIs" dxfId="12" priority="8" operator="equal">
      <formula>MAX($T$3:$T$15)</formula>
    </cfRule>
  </conditionalFormatting>
  <conditionalFormatting sqref="S3:S18">
    <cfRule type="cellIs" dxfId="11" priority="5" operator="equal">
      <formula>MIN($S$3:$S$15)</formula>
    </cfRule>
    <cfRule type="cellIs" dxfId="10" priority="6" operator="equal">
      <formula>MAX($S$3:$S$15)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29"/>
  <sheetViews>
    <sheetView workbookViewId="0">
      <selection activeCell="C25" sqref="C25:N25"/>
    </sheetView>
  </sheetViews>
  <sheetFormatPr baseColWidth="10" defaultRowHeight="13.2" x14ac:dyDescent="0.25"/>
  <cols>
    <col min="1" max="1" width="25.33203125" style="3" customWidth="1"/>
    <col min="2" max="2" width="8" style="3" customWidth="1"/>
    <col min="3" max="3" width="25.33203125" style="3" customWidth="1"/>
    <col min="4" max="4" width="16" customWidth="1"/>
    <col min="5" max="5" width="24" customWidth="1"/>
    <col min="6" max="6" width="19" customWidth="1"/>
    <col min="7" max="7" width="27.44140625" customWidth="1"/>
    <col min="8" max="8" width="7.109375" customWidth="1"/>
    <col min="12" max="12" width="16.77734375" customWidth="1"/>
  </cols>
  <sheetData>
    <row r="1" spans="1:7" ht="22.8" x14ac:dyDescent="0.25">
      <c r="A1" s="1" t="s">
        <v>64</v>
      </c>
      <c r="B1" s="90"/>
      <c r="C1" s="90"/>
      <c r="D1" s="70"/>
      <c r="E1" s="70"/>
      <c r="F1" s="70"/>
      <c r="G1" s="70"/>
    </row>
    <row r="2" spans="1:7" ht="15.6" x14ac:dyDescent="0.25">
      <c r="A2" s="33" t="s">
        <v>65</v>
      </c>
      <c r="B2" s="13"/>
      <c r="C2" s="132"/>
      <c r="D2" s="133"/>
      <c r="E2" s="71"/>
      <c r="F2" s="71"/>
      <c r="G2" s="71"/>
    </row>
    <row r="3" spans="1:7" x14ac:dyDescent="0.25">
      <c r="A3" s="73" t="s">
        <v>67</v>
      </c>
      <c r="B3" s="73" t="s">
        <v>38</v>
      </c>
      <c r="C3" s="130" t="s">
        <v>66</v>
      </c>
      <c r="D3" s="131"/>
      <c r="E3" s="72"/>
      <c r="F3" s="72"/>
      <c r="G3" s="72"/>
    </row>
    <row r="4" spans="1:7" ht="26.4" x14ac:dyDescent="0.25">
      <c r="A4" s="80" t="s">
        <v>19</v>
      </c>
      <c r="B4" s="81" t="s">
        <v>124</v>
      </c>
      <c r="C4" s="135" t="s">
        <v>68</v>
      </c>
      <c r="D4" s="136"/>
      <c r="E4" s="71"/>
      <c r="F4" s="71"/>
      <c r="G4" s="71"/>
    </row>
    <row r="5" spans="1:7" ht="39.6" x14ac:dyDescent="0.25">
      <c r="A5" s="82" t="s">
        <v>94</v>
      </c>
      <c r="B5" s="83">
        <v>1</v>
      </c>
      <c r="C5" s="137" t="s">
        <v>95</v>
      </c>
      <c r="D5" s="138"/>
      <c r="E5" s="71"/>
      <c r="F5" s="71"/>
      <c r="G5" s="71"/>
    </row>
    <row r="6" spans="1:7" ht="39.6" x14ac:dyDescent="0.25">
      <c r="A6" s="78" t="s">
        <v>69</v>
      </c>
      <c r="B6" s="79">
        <v>2</v>
      </c>
      <c r="C6" s="139" t="s">
        <v>73</v>
      </c>
      <c r="D6" s="140"/>
      <c r="E6" s="70"/>
      <c r="F6" s="70"/>
      <c r="G6" s="70"/>
    </row>
    <row r="7" spans="1:7" x14ac:dyDescent="0.25">
      <c r="A7" s="82" t="s">
        <v>70</v>
      </c>
      <c r="B7" s="83">
        <v>3</v>
      </c>
      <c r="C7" s="137" t="s">
        <v>74</v>
      </c>
      <c r="D7" s="138"/>
      <c r="E7" s="70"/>
      <c r="F7" s="70"/>
      <c r="G7" s="70"/>
    </row>
    <row r="8" spans="1:7" ht="28.2" customHeight="1" x14ac:dyDescent="0.25">
      <c r="A8" s="78" t="s">
        <v>127</v>
      </c>
      <c r="B8" s="79">
        <v>4</v>
      </c>
      <c r="C8" s="139" t="s">
        <v>128</v>
      </c>
      <c r="D8" s="140"/>
      <c r="E8" s="70"/>
      <c r="F8" s="71"/>
      <c r="G8" s="71"/>
    </row>
    <row r="9" spans="1:7" ht="26.4" x14ac:dyDescent="0.25">
      <c r="A9" s="91" t="s">
        <v>71</v>
      </c>
      <c r="B9" s="84">
        <v>5</v>
      </c>
      <c r="C9" s="128" t="s">
        <v>72</v>
      </c>
      <c r="D9" s="129"/>
      <c r="E9" s="70"/>
      <c r="F9" s="70"/>
      <c r="G9" s="70"/>
    </row>
    <row r="10" spans="1:7" ht="13.2" customHeight="1" x14ac:dyDescent="0.25">
      <c r="A10" s="11"/>
      <c r="B10" s="12"/>
      <c r="C10" s="12"/>
    </row>
    <row r="11" spans="1:7" ht="15.6" x14ac:dyDescent="0.25">
      <c r="A11" s="33" t="s">
        <v>63</v>
      </c>
      <c r="B11" s="13"/>
      <c r="C11" s="13"/>
      <c r="D11" s="63"/>
      <c r="E11" s="63"/>
      <c r="F11" s="63"/>
      <c r="G11" s="64"/>
    </row>
    <row r="12" spans="1:7" x14ac:dyDescent="0.25">
      <c r="A12" s="14" t="s">
        <v>75</v>
      </c>
      <c r="B12" s="14" t="s">
        <v>3</v>
      </c>
      <c r="C12" s="14" t="s">
        <v>58</v>
      </c>
      <c r="D12" s="14" t="s">
        <v>59</v>
      </c>
      <c r="E12" s="14" t="s">
        <v>60</v>
      </c>
      <c r="F12" s="14" t="s">
        <v>61</v>
      </c>
      <c r="G12" s="14" t="s">
        <v>62</v>
      </c>
    </row>
    <row r="13" spans="1:7" x14ac:dyDescent="0.25">
      <c r="A13" s="61" t="s">
        <v>18</v>
      </c>
      <c r="B13" s="29">
        <v>1</v>
      </c>
      <c r="C13" s="68" t="s">
        <v>39</v>
      </c>
      <c r="D13" s="68" t="s">
        <v>40</v>
      </c>
      <c r="E13" s="68" t="s">
        <v>41</v>
      </c>
      <c r="F13" s="68" t="s">
        <v>42</v>
      </c>
      <c r="G13" s="68"/>
    </row>
    <row r="14" spans="1:7" x14ac:dyDescent="0.25">
      <c r="A14" s="61" t="s">
        <v>129</v>
      </c>
      <c r="B14" s="29">
        <v>2</v>
      </c>
      <c r="C14" s="68" t="s">
        <v>43</v>
      </c>
      <c r="D14" s="68" t="s">
        <v>44</v>
      </c>
      <c r="E14" s="68" t="s">
        <v>45</v>
      </c>
      <c r="F14" s="68" t="s">
        <v>46</v>
      </c>
      <c r="G14" s="68"/>
    </row>
    <row r="15" spans="1:7" x14ac:dyDescent="0.25">
      <c r="A15" s="61" t="s">
        <v>16</v>
      </c>
      <c r="B15" s="29">
        <v>3</v>
      </c>
      <c r="C15" s="68" t="s">
        <v>16</v>
      </c>
      <c r="D15" s="68" t="s">
        <v>47</v>
      </c>
      <c r="E15" s="68" t="s">
        <v>48</v>
      </c>
      <c r="F15" s="68" t="s">
        <v>48</v>
      </c>
      <c r="G15" s="68"/>
    </row>
    <row r="16" spans="1:7" x14ac:dyDescent="0.25">
      <c r="A16" s="8" t="s">
        <v>15</v>
      </c>
      <c r="B16" s="29">
        <v>4</v>
      </c>
      <c r="C16" s="68" t="s">
        <v>49</v>
      </c>
      <c r="D16" s="68" t="s">
        <v>50</v>
      </c>
      <c r="E16" s="68" t="s">
        <v>51</v>
      </c>
      <c r="F16" s="68" t="s">
        <v>53</v>
      </c>
      <c r="G16" s="68" t="s">
        <v>52</v>
      </c>
    </row>
    <row r="17" spans="1:7" x14ac:dyDescent="0.25">
      <c r="A17" s="16" t="s">
        <v>17</v>
      </c>
      <c r="B17" s="30">
        <v>5</v>
      </c>
      <c r="C17" s="66" t="s">
        <v>54</v>
      </c>
      <c r="D17" s="66" t="s">
        <v>55</v>
      </c>
      <c r="E17" s="66" t="s">
        <v>56</v>
      </c>
      <c r="F17" s="66" t="s">
        <v>130</v>
      </c>
      <c r="G17" s="66" t="s">
        <v>57</v>
      </c>
    </row>
    <row r="18" spans="1:7" x14ac:dyDescent="0.25">
      <c r="A18" s="24"/>
      <c r="B18" s="21"/>
      <c r="C18" s="22"/>
    </row>
    <row r="19" spans="1:7" ht="15.6" x14ac:dyDescent="0.25">
      <c r="A19" s="33" t="s">
        <v>20</v>
      </c>
      <c r="B19" s="63"/>
      <c r="C19" s="63"/>
      <c r="D19" s="63"/>
      <c r="E19" s="63"/>
      <c r="F19" s="63"/>
      <c r="G19" s="64"/>
    </row>
    <row r="20" spans="1:7" x14ac:dyDescent="0.25">
      <c r="A20" s="77" t="s">
        <v>112</v>
      </c>
      <c r="B20" s="67" t="s">
        <v>3</v>
      </c>
      <c r="C20" s="67" t="s">
        <v>2</v>
      </c>
      <c r="D20" s="67" t="s">
        <v>85</v>
      </c>
      <c r="E20" s="77" t="s">
        <v>113</v>
      </c>
      <c r="F20" s="67" t="s">
        <v>86</v>
      </c>
      <c r="G20" s="77" t="s">
        <v>114</v>
      </c>
    </row>
    <row r="21" spans="1:7" x14ac:dyDescent="0.25">
      <c r="A21" s="67" t="s">
        <v>22</v>
      </c>
      <c r="B21" s="67" t="s">
        <v>27</v>
      </c>
      <c r="C21" s="67" t="s">
        <v>91</v>
      </c>
      <c r="D21" s="67" t="s">
        <v>27</v>
      </c>
      <c r="E21" s="67" t="s">
        <v>78</v>
      </c>
      <c r="F21" s="67" t="s">
        <v>26</v>
      </c>
      <c r="G21" s="67" t="s">
        <v>88</v>
      </c>
    </row>
    <row r="22" spans="1:7" x14ac:dyDescent="0.25">
      <c r="A22" s="67" t="s">
        <v>23</v>
      </c>
      <c r="B22" s="67" t="s">
        <v>26</v>
      </c>
      <c r="C22" s="67" t="s">
        <v>108</v>
      </c>
      <c r="D22" s="67" t="s">
        <v>77</v>
      </c>
      <c r="E22" s="67" t="s">
        <v>79</v>
      </c>
      <c r="F22" s="67" t="s">
        <v>76</v>
      </c>
      <c r="G22" s="67" t="s">
        <v>87</v>
      </c>
    </row>
    <row r="23" spans="1:7" x14ac:dyDescent="0.25">
      <c r="A23" s="67" t="s">
        <v>21</v>
      </c>
      <c r="B23" s="67" t="s">
        <v>28</v>
      </c>
      <c r="C23" s="67" t="s">
        <v>109</v>
      </c>
      <c r="D23" s="67" t="s">
        <v>76</v>
      </c>
      <c r="E23" s="67" t="s">
        <v>80</v>
      </c>
      <c r="F23" s="67" t="s">
        <v>28</v>
      </c>
      <c r="G23" s="67" t="s">
        <v>81</v>
      </c>
    </row>
    <row r="24" spans="1:7" x14ac:dyDescent="0.25">
      <c r="A24" s="67" t="s">
        <v>24</v>
      </c>
      <c r="B24" s="67" t="s">
        <v>25</v>
      </c>
      <c r="C24" s="67" t="s">
        <v>92</v>
      </c>
      <c r="D24" s="67"/>
      <c r="E24" s="67" t="s">
        <v>76</v>
      </c>
      <c r="F24" s="67" t="s">
        <v>82</v>
      </c>
      <c r="G24" s="67" t="s">
        <v>47</v>
      </c>
    </row>
    <row r="25" spans="1:7" x14ac:dyDescent="0.25">
      <c r="A25" s="67" t="s">
        <v>29</v>
      </c>
      <c r="B25" s="67" t="s">
        <v>30</v>
      </c>
      <c r="C25" s="67" t="s">
        <v>93</v>
      </c>
      <c r="D25" s="67"/>
      <c r="E25" s="67" t="s">
        <v>27</v>
      </c>
      <c r="F25" s="67" t="s">
        <v>83</v>
      </c>
      <c r="G25" s="67" t="s">
        <v>89</v>
      </c>
    </row>
    <row r="26" spans="1:7" x14ac:dyDescent="0.25">
      <c r="A26" s="69" t="s">
        <v>131</v>
      </c>
      <c r="B26" s="69" t="s">
        <v>31</v>
      </c>
      <c r="C26" s="69" t="s">
        <v>110</v>
      </c>
      <c r="D26" s="69"/>
      <c r="E26" s="69" t="s">
        <v>77</v>
      </c>
      <c r="F26" s="69" t="s">
        <v>84</v>
      </c>
      <c r="G26" s="69" t="s">
        <v>90</v>
      </c>
    </row>
    <row r="27" spans="1:7" ht="6" customHeight="1" x14ac:dyDescent="0.25"/>
    <row r="28" spans="1:7" ht="25.2" customHeight="1" x14ac:dyDescent="0.25">
      <c r="B28" s="3" t="s">
        <v>111</v>
      </c>
      <c r="C28" s="134" t="s">
        <v>126</v>
      </c>
      <c r="D28" s="134"/>
      <c r="E28" s="134"/>
      <c r="F28" s="134"/>
      <c r="G28" s="134"/>
    </row>
    <row r="29" spans="1:7" ht="47.4" customHeight="1" x14ac:dyDescent="0.25">
      <c r="B29" s="92" t="s">
        <v>125</v>
      </c>
      <c r="C29" s="127" t="s">
        <v>139</v>
      </c>
      <c r="D29" s="127"/>
      <c r="E29" s="127"/>
      <c r="F29" s="127"/>
      <c r="G29" s="127"/>
    </row>
  </sheetData>
  <mergeCells count="10">
    <mergeCell ref="C29:G29"/>
    <mergeCell ref="C9:D9"/>
    <mergeCell ref="C3:D3"/>
    <mergeCell ref="C2:D2"/>
    <mergeCell ref="C28:G28"/>
    <mergeCell ref="C4:D4"/>
    <mergeCell ref="C5:D5"/>
    <mergeCell ref="C6:D6"/>
    <mergeCell ref="C7:D7"/>
    <mergeCell ref="C8:D8"/>
  </mergeCells>
  <pageMargins left="0.23622047244094491" right="0.23622047244094491" top="0.35433070866141736" bottom="0.74803149606299213" header="0.11811023622047245" footer="0.31496062992125984"/>
  <pageSetup paperSize="9" orientation="landscape" r:id="rId1"/>
  <headerFooter>
    <oddHeader>&amp;LKano Methode</oddHeader>
    <oddFooter>&amp;L&amp;P  |  &amp;N&amp;R© bosshart consulting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96"/>
  <sheetViews>
    <sheetView workbookViewId="0">
      <pane xSplit="2" ySplit="2" topLeftCell="C3" activePane="bottomRight" state="frozen"/>
      <selection activeCell="C25" sqref="C25:N25"/>
      <selection pane="topRight" activeCell="C25" sqref="C25:N25"/>
      <selection pane="bottomLeft" activeCell="C25" sqref="C25:N25"/>
      <selection pane="bottomRight" activeCell="C25" sqref="C25:N25"/>
    </sheetView>
  </sheetViews>
  <sheetFormatPr baseColWidth="10" defaultRowHeight="13.2" x14ac:dyDescent="0.25"/>
  <cols>
    <col min="1" max="1" width="5.33203125" style="3" customWidth="1"/>
    <col min="2" max="2" width="16" style="18" customWidth="1"/>
    <col min="3" max="3" width="20.44140625" style="3" customWidth="1"/>
    <col min="4" max="4" width="20.5546875" style="3" customWidth="1"/>
    <col min="5" max="8" width="3.33203125" style="18" bestFit="1" customWidth="1"/>
    <col min="9" max="9" width="5.33203125" bestFit="1" customWidth="1"/>
    <col min="10" max="10" width="5.33203125" customWidth="1"/>
    <col min="11" max="12" width="5.6640625" customWidth="1"/>
    <col min="13" max="14" width="7.88671875" bestFit="1" customWidth="1"/>
  </cols>
  <sheetData>
    <row r="1" spans="1:14" ht="17.399999999999999" x14ac:dyDescent="0.25">
      <c r="A1" s="1" t="s">
        <v>14</v>
      </c>
      <c r="B1" s="17"/>
      <c r="C1" s="2"/>
      <c r="E1" s="20"/>
      <c r="F1" s="20"/>
      <c r="G1" s="20"/>
      <c r="H1" s="20"/>
    </row>
    <row r="2" spans="1:14" ht="123.6" customHeight="1" x14ac:dyDescent="0.25">
      <c r="A2" s="4" t="s">
        <v>0</v>
      </c>
      <c r="B2" s="5" t="s">
        <v>1</v>
      </c>
      <c r="C2" s="5" t="s">
        <v>19</v>
      </c>
      <c r="D2" s="5" t="s">
        <v>136</v>
      </c>
      <c r="E2" s="38" t="s">
        <v>33</v>
      </c>
      <c r="F2" s="38" t="s">
        <v>32</v>
      </c>
      <c r="G2" s="38" t="s">
        <v>36</v>
      </c>
      <c r="H2" s="38" t="s">
        <v>20</v>
      </c>
      <c r="I2" s="37" t="s">
        <v>6</v>
      </c>
      <c r="J2" s="37" t="s">
        <v>5</v>
      </c>
      <c r="K2" s="59" t="s">
        <v>34</v>
      </c>
      <c r="L2" s="59" t="s">
        <v>35</v>
      </c>
      <c r="M2" s="88" t="s">
        <v>123</v>
      </c>
      <c r="N2" s="89" t="s">
        <v>37</v>
      </c>
    </row>
    <row r="3" spans="1:14" ht="52.8" x14ac:dyDescent="0.25">
      <c r="A3" s="23">
        <f>+Anforderungsbeurteilung!A4</f>
        <v>1</v>
      </c>
      <c r="B3" s="15" t="str">
        <f>+Anforderungsbeurteilung!B4</f>
        <v>Vor dem Löschen wird eine Bestätigung verlangt.</v>
      </c>
      <c r="C3" s="7" t="str">
        <f>+Anforderungsbeurteilung!C4</f>
        <v>Würde mich sehr freuen</v>
      </c>
      <c r="D3" s="25" t="str">
        <f>+Anforderungsbeurteilung!D4</f>
        <v>Würde mich sehr stören</v>
      </c>
      <c r="E3" s="26">
        <f>VLOOKUP(C3,Definitionen!$A$13:$B$17,2,FALSE)</f>
        <v>1</v>
      </c>
      <c r="F3" s="26">
        <f>VLOOKUP(D3,Definitionen!$A$13:$B$17,2,FALSE)</f>
        <v>5</v>
      </c>
      <c r="G3" s="62">
        <f>Tabelle68[[#This Row],[Funktional]]+10*Tabelle68[[#This Row],[Dysfunktional]]</f>
        <v>51</v>
      </c>
      <c r="H3" s="26" t="str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O</v>
      </c>
      <c r="I3" s="35">
        <v>-0.40000000000000102</v>
      </c>
      <c r="J3" s="35">
        <v>0.15</v>
      </c>
      <c r="K3" s="31">
        <f>+Tabelle68[[#This Row],[Funktional]]-Tabelle68[[#This Row],[Korrektur 1]]</f>
        <v>1.400000000000001</v>
      </c>
      <c r="L3" s="31">
        <f>+Tabelle68[[#This Row],[Dysfunktional]]-Tabelle68[[#This Row],[Korrektur 2]]</f>
        <v>4.8499999999999996</v>
      </c>
      <c r="M3" s="65">
        <f>IF(Tabelle68[[#This Row],[Merkmal]]="A", 3,IF(Tabelle68[[#This Row],[Merkmal]]="O",3,IF(Tabelle68[[#This Row],[Merkmal]]="M",1,IF(Tabelle68[[#This Row],[Merkmal]]="I",1," "))))+Tabelle68[[#This Row],[Korrektur 1]]*2</f>
        <v>2.199999999999998</v>
      </c>
      <c r="N3" s="65">
        <f>IF(Tabelle68[[#This Row],[Merkmal]]="A", 3,IF(Tabelle68[[#This Row],[Merkmal]]="O",1,IF(Tabelle68[[#This Row],[Merkmal]]="M",1,IF(Tabelle68[[#This Row],[Merkmal]]="I",3," "))))-Tabelle68[[#This Row],[Korrektur 2]]*2</f>
        <v>0.7</v>
      </c>
    </row>
    <row r="4" spans="1:14" ht="52.8" x14ac:dyDescent="0.25">
      <c r="A4" s="23">
        <f>+Anforderungsbeurteilung!A5</f>
        <v>2</v>
      </c>
      <c r="B4" s="15" t="str">
        <f>+Anforderungsbeurteilung!B5</f>
        <v>Nach dem Löschen wird eine Bestätigung verschickt.</v>
      </c>
      <c r="C4" s="7" t="str">
        <f>+Anforderungsbeurteilung!C5</f>
        <v>Setze ich voraus</v>
      </c>
      <c r="D4" s="25" t="str">
        <f>+Anforderungsbeurteilung!D5</f>
        <v>Könnte ich in Kauf nehmen</v>
      </c>
      <c r="E4" s="26">
        <f>VLOOKUP(C4,Definitionen!$A$13:$B$17,2,FALSE)</f>
        <v>2</v>
      </c>
      <c r="F4" s="62">
        <f>VLOOKUP(D4,Definitionen!$A$13:$B$17,2,FALSE)</f>
        <v>4</v>
      </c>
      <c r="G4" s="62">
        <f>Tabelle68[[#This Row],[Funktional]]+10*Tabelle68[[#This Row],[Dysfunktional]]</f>
        <v>42</v>
      </c>
      <c r="H4" s="26" t="str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I</v>
      </c>
      <c r="I4" s="35">
        <v>-0.35000000000000098</v>
      </c>
      <c r="J4" s="35">
        <v>0.25</v>
      </c>
      <c r="K4" s="31">
        <f>+Tabelle68[[#This Row],[Funktional]]-Tabelle68[[#This Row],[Korrektur 1]]</f>
        <v>2.350000000000001</v>
      </c>
      <c r="L4" s="31">
        <f>+Tabelle68[[#This Row],[Dysfunktional]]-Tabelle68[[#This Row],[Korrektur 2]]</f>
        <v>3.75</v>
      </c>
      <c r="M4" s="65">
        <f>IF(Tabelle68[[#This Row],[Merkmal]]="A", 3,IF(Tabelle68[[#This Row],[Merkmal]]="O",3,IF(Tabelle68[[#This Row],[Merkmal]]="M",1,IF(Tabelle68[[#This Row],[Merkmal]]="I",1," "))))+Tabelle68[[#This Row],[Korrektur 1]]*2</f>
        <v>0.29999999999999805</v>
      </c>
      <c r="N4" s="65">
        <f>IF(Tabelle68[[#This Row],[Merkmal]]="A", 3,IF(Tabelle68[[#This Row],[Merkmal]]="O",1,IF(Tabelle68[[#This Row],[Merkmal]]="M",1,IF(Tabelle68[[#This Row],[Merkmal]]="I",3," "))))-Tabelle68[[#This Row],[Korrektur 2]]*2</f>
        <v>2.5</v>
      </c>
    </row>
    <row r="5" spans="1:14" ht="52.8" x14ac:dyDescent="0.25">
      <c r="A5" s="23">
        <f>+Anforderungsbeurteilung!A6</f>
        <v>3</v>
      </c>
      <c r="B5" s="15" t="str">
        <f>+Anforderungsbeurteilung!B6</f>
        <v>Mehrere Benutzer können die Daten gleichzeitig bearbeiten.</v>
      </c>
      <c r="C5" s="7" t="str">
        <f>+Anforderungsbeurteilung!C6</f>
        <v>Ist mir egal</v>
      </c>
      <c r="D5" s="25" t="str">
        <f>+Anforderungsbeurteilung!D6</f>
        <v>Ist mir egal</v>
      </c>
      <c r="E5" s="26">
        <f>VLOOKUP(C5,Definitionen!$A$13:$B$17,2,FALSE)</f>
        <v>3</v>
      </c>
      <c r="F5" s="62">
        <f>VLOOKUP(D5,Definitionen!$A$13:$B$17,2,FALSE)</f>
        <v>3</v>
      </c>
      <c r="G5" s="62">
        <f>Tabelle68[[#This Row],[Funktional]]+10*Tabelle68[[#This Row],[Dysfunktional]]</f>
        <v>33</v>
      </c>
      <c r="H5" s="26" t="str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I</v>
      </c>
      <c r="I5" s="34">
        <v>-0.30000000000000099</v>
      </c>
      <c r="J5" s="34">
        <v>-0.15</v>
      </c>
      <c r="K5" s="31">
        <f>+Tabelle68[[#This Row],[Funktional]]-Tabelle68[[#This Row],[Korrektur 1]]</f>
        <v>3.3000000000000012</v>
      </c>
      <c r="L5" s="31">
        <f>+Tabelle68[[#This Row],[Dysfunktional]]-Tabelle68[[#This Row],[Korrektur 2]]</f>
        <v>3.15</v>
      </c>
      <c r="M5" s="65">
        <f>IF(Tabelle68[[#This Row],[Merkmal]]="A", 3,IF(Tabelle68[[#This Row],[Merkmal]]="O",3,IF(Tabelle68[[#This Row],[Merkmal]]="M",1,IF(Tabelle68[[#This Row],[Merkmal]]="I",1," "))))+Tabelle68[[#This Row],[Korrektur 1]]*2</f>
        <v>0.39999999999999802</v>
      </c>
      <c r="N5" s="65">
        <f>IF(Tabelle68[[#This Row],[Merkmal]]="A", 3,IF(Tabelle68[[#This Row],[Merkmal]]="O",1,IF(Tabelle68[[#This Row],[Merkmal]]="M",1,IF(Tabelle68[[#This Row],[Merkmal]]="I",3," "))))-Tabelle68[[#This Row],[Korrektur 2]]*2</f>
        <v>3.3</v>
      </c>
    </row>
    <row r="6" spans="1:14" x14ac:dyDescent="0.25">
      <c r="A6" s="23">
        <f>+Anforderungsbeurteilung!A7</f>
        <v>4</v>
      </c>
      <c r="B6" s="15" t="str">
        <f>+Anforderungsbeurteilung!B7</f>
        <v>xxx …</v>
      </c>
      <c r="C6" s="7" t="str">
        <f>+Anforderungsbeurteilung!C7</f>
        <v>Könnte ich in Kauf nehmen</v>
      </c>
      <c r="D6" s="25" t="str">
        <f>+Anforderungsbeurteilung!D7</f>
        <v>Setze ich voraus</v>
      </c>
      <c r="E6" s="26">
        <f>VLOOKUP(C6,Definitionen!$A$13:$B$17,2,FALSE)</f>
        <v>4</v>
      </c>
      <c r="F6" s="62">
        <f>VLOOKUP(D6,Definitionen!$A$13:$B$17,2,FALSE)</f>
        <v>2</v>
      </c>
      <c r="G6" s="62">
        <f>Tabelle68[[#This Row],[Funktional]]+10*Tabelle68[[#This Row],[Dysfunktional]]</f>
        <v>24</v>
      </c>
      <c r="H6" s="26" t="str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I</v>
      </c>
      <c r="I6" s="35">
        <v>0.3</v>
      </c>
      <c r="J6" s="35">
        <v>-0.1</v>
      </c>
      <c r="K6" s="31">
        <f>+Tabelle68[[#This Row],[Funktional]]-Tabelle68[[#This Row],[Korrektur 1]]</f>
        <v>3.7</v>
      </c>
      <c r="L6" s="31">
        <f>+Tabelle68[[#This Row],[Dysfunktional]]-Tabelle68[[#This Row],[Korrektur 2]]</f>
        <v>2.1</v>
      </c>
      <c r="M6" s="65">
        <f>IF(Tabelle68[[#This Row],[Merkmal]]="A", 3,IF(Tabelle68[[#This Row],[Merkmal]]="O",3,IF(Tabelle68[[#This Row],[Merkmal]]="M",1,IF(Tabelle68[[#This Row],[Merkmal]]="I",1," "))))+Tabelle68[[#This Row],[Korrektur 1]]*2</f>
        <v>1.6</v>
      </c>
      <c r="N6" s="65">
        <f>IF(Tabelle68[[#This Row],[Merkmal]]="A", 3,IF(Tabelle68[[#This Row],[Merkmal]]="O",1,IF(Tabelle68[[#This Row],[Merkmal]]="M",1,IF(Tabelle68[[#This Row],[Merkmal]]="I",3," "))))-Tabelle68[[#This Row],[Korrektur 2]]*2</f>
        <v>3.2</v>
      </c>
    </row>
    <row r="7" spans="1:14" x14ac:dyDescent="0.25">
      <c r="A7" s="23">
        <f>+Anforderungsbeurteilung!A8</f>
        <v>5</v>
      </c>
      <c r="B7" s="15" t="str">
        <f>+Anforderungsbeurteilung!B8</f>
        <v>yyy …</v>
      </c>
      <c r="C7" s="7" t="str">
        <f>+Anforderungsbeurteilung!C8</f>
        <v>Würde mich sehr stören</v>
      </c>
      <c r="D7" s="25" t="str">
        <f>+Anforderungsbeurteilung!D8</f>
        <v>Ist mir egal</v>
      </c>
      <c r="E7" s="26">
        <f>VLOOKUP(C7,Definitionen!$A$13:$B$17,2,FALSE)</f>
        <v>5</v>
      </c>
      <c r="F7" s="62">
        <f>VLOOKUP(D7,Definitionen!$A$13:$B$17,2,FALSE)</f>
        <v>3</v>
      </c>
      <c r="G7" s="62">
        <f>Tabelle68[[#This Row],[Funktional]]+10*Tabelle68[[#This Row],[Dysfunktional]]</f>
        <v>35</v>
      </c>
      <c r="H7" s="26" t="str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R</v>
      </c>
      <c r="I7" s="34">
        <v>0.2</v>
      </c>
      <c r="J7" s="34">
        <v>-0.05</v>
      </c>
      <c r="K7" s="31">
        <f>+Tabelle68[[#This Row],[Funktional]]-Tabelle68[[#This Row],[Korrektur 1]]</f>
        <v>4.8</v>
      </c>
      <c r="L7" s="31">
        <f>+Tabelle68[[#This Row],[Dysfunktional]]-Tabelle68[[#This Row],[Korrektur 2]]</f>
        <v>3.05</v>
      </c>
      <c r="M7" s="65" t="e">
        <f>IF(Tabelle68[[#This Row],[Merkmal]]="A", 3,IF(Tabelle68[[#This Row],[Merkmal]]="O",3,IF(Tabelle68[[#This Row],[Merkmal]]="M",1,IF(Tabelle68[[#This Row],[Merkmal]]="I",1," "))))+Tabelle68[[#This Row],[Korrektur 1]]*2</f>
        <v>#VALUE!</v>
      </c>
      <c r="N7" s="65" t="e">
        <f>IF(Tabelle68[[#This Row],[Merkmal]]="A", 3,IF(Tabelle68[[#This Row],[Merkmal]]="O",1,IF(Tabelle68[[#This Row],[Merkmal]]="M",1,IF(Tabelle68[[#This Row],[Merkmal]]="I",3," "))))-Tabelle68[[#This Row],[Korrektur 2]]*2</f>
        <v>#VALUE!</v>
      </c>
    </row>
    <row r="8" spans="1:14" x14ac:dyDescent="0.25">
      <c r="A8" s="23">
        <f>+Anforderungsbeurteilung!A9</f>
        <v>6</v>
      </c>
      <c r="B8" s="15" t="str">
        <f>+Anforderungsbeurteilung!B9</f>
        <v>zzz …</v>
      </c>
      <c r="C8" s="7" t="str">
        <f>+Anforderungsbeurteilung!C9</f>
        <v>Würde mich sehr freuen</v>
      </c>
      <c r="D8" s="25" t="str">
        <f>+Anforderungsbeurteilung!D9</f>
        <v>Würde mich sehr freuen</v>
      </c>
      <c r="E8" s="26">
        <f>VLOOKUP(C8,Definitionen!$A$13:$B$17,2,FALSE)</f>
        <v>1</v>
      </c>
      <c r="F8" s="62">
        <f>VLOOKUP(D8,Definitionen!$A$13:$B$17,2,FALSE)</f>
        <v>1</v>
      </c>
      <c r="G8" s="62">
        <f>Tabelle68[[#This Row],[Funktional]]+10*Tabelle68[[#This Row],[Dysfunktional]]</f>
        <v>11</v>
      </c>
      <c r="H8" s="26" t="str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Q</v>
      </c>
      <c r="I8" s="35">
        <v>-0.15</v>
      </c>
      <c r="J8" s="35">
        <v>-0.20000000000000101</v>
      </c>
      <c r="K8" s="31">
        <f>+Tabelle68[[#This Row],[Funktional]]-Tabelle68[[#This Row],[Korrektur 1]]</f>
        <v>1.1499999999999999</v>
      </c>
      <c r="L8" s="31">
        <f>+Tabelle68[[#This Row],[Dysfunktional]]-Tabelle68[[#This Row],[Korrektur 2]]</f>
        <v>1.2000000000000011</v>
      </c>
      <c r="M8" s="65" t="e">
        <f>IF(Tabelle68[[#This Row],[Merkmal]]="A", 3,IF(Tabelle68[[#This Row],[Merkmal]]="O",3,IF(Tabelle68[[#This Row],[Merkmal]]="M",1,IF(Tabelle68[[#This Row],[Merkmal]]="I",1," "))))+Tabelle68[[#This Row],[Korrektur 1]]*2</f>
        <v>#VALUE!</v>
      </c>
      <c r="N8" s="65" t="e">
        <f>IF(Tabelle68[[#This Row],[Merkmal]]="A", 3,IF(Tabelle68[[#This Row],[Merkmal]]="O",1,IF(Tabelle68[[#This Row],[Merkmal]]="M",1,IF(Tabelle68[[#This Row],[Merkmal]]="I",3," "))))-Tabelle68[[#This Row],[Korrektur 2]]*2</f>
        <v>#VALUE!</v>
      </c>
    </row>
    <row r="9" spans="1:14" x14ac:dyDescent="0.25">
      <c r="A9" s="23">
        <f>+Anforderungsbeurteilung!A10</f>
        <v>7</v>
      </c>
      <c r="B9" s="15" t="str">
        <f>+Anforderungsbeurteilung!B10</f>
        <v>MM 07</v>
      </c>
      <c r="C9" s="7">
        <f>+Anforderungsbeurteilung!C10</f>
        <v>0</v>
      </c>
      <c r="D9" s="25">
        <f>+Anforderungsbeurteilung!D10</f>
        <v>0</v>
      </c>
      <c r="E9" s="26" t="e">
        <f>VLOOKUP(C9,Definitionen!$A$13:$B$17,2,FALSE)</f>
        <v>#N/A</v>
      </c>
      <c r="F9" s="62" t="e">
        <f>VLOOKUP(D9,Definitionen!$A$13:$B$17,2,FALSE)</f>
        <v>#N/A</v>
      </c>
      <c r="G9" s="62" t="e">
        <f>Tabelle68[[#This Row],[Funktional]]+10*Tabelle68[[#This Row],[Dysfunktional]]</f>
        <v>#N/A</v>
      </c>
      <c r="H9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9" s="34">
        <v>0.35</v>
      </c>
      <c r="J9" s="34">
        <v>0.2</v>
      </c>
      <c r="K9" s="31" t="e">
        <f>+Tabelle68[[#This Row],[Funktional]]-Tabelle68[[#This Row],[Korrektur 1]]</f>
        <v>#N/A</v>
      </c>
      <c r="L9" s="31" t="e">
        <f>+Tabelle68[[#This Row],[Dysfunktional]]-Tabelle68[[#This Row],[Korrektur 2]]</f>
        <v>#N/A</v>
      </c>
      <c r="M9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9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0" spans="1:14" x14ac:dyDescent="0.25">
      <c r="A10" s="23">
        <f>+Anforderungsbeurteilung!A11</f>
        <v>8</v>
      </c>
      <c r="B10" s="15" t="str">
        <f>+Anforderungsbeurteilung!B11</f>
        <v>MM 08</v>
      </c>
      <c r="C10" s="7">
        <f>+Anforderungsbeurteilung!C11</f>
        <v>0</v>
      </c>
      <c r="D10" s="25">
        <f>+Anforderungsbeurteilung!D11</f>
        <v>0</v>
      </c>
      <c r="E10" s="26" t="e">
        <f>VLOOKUP(C10,Definitionen!$A$13:$B$17,2,FALSE)</f>
        <v>#N/A</v>
      </c>
      <c r="F10" s="62" t="e">
        <f>VLOOKUP(D10,Definitionen!$A$13:$B$17,2,FALSE)</f>
        <v>#N/A</v>
      </c>
      <c r="G10" s="62" t="e">
        <f>Tabelle68[[#This Row],[Funktional]]+10*Tabelle68[[#This Row],[Dysfunktional]]</f>
        <v>#N/A</v>
      </c>
      <c r="H10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0" s="34">
        <v>0.1</v>
      </c>
      <c r="J10" s="34">
        <v>0.1</v>
      </c>
      <c r="K10" s="31" t="e">
        <f>+Tabelle68[[#This Row],[Funktional]]-Tabelle68[[#This Row],[Korrektur 1]]</f>
        <v>#N/A</v>
      </c>
      <c r="L10" s="31" t="e">
        <f>+Tabelle68[[#This Row],[Dysfunktional]]-Tabelle68[[#This Row],[Korrektur 2]]</f>
        <v>#N/A</v>
      </c>
      <c r="M10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0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1" spans="1:14" x14ac:dyDescent="0.25">
      <c r="A11" s="23">
        <f>+Anforderungsbeurteilung!A12</f>
        <v>9</v>
      </c>
      <c r="B11" s="15" t="str">
        <f>+Anforderungsbeurteilung!B12</f>
        <v>MM 09</v>
      </c>
      <c r="C11" s="7">
        <f>+Anforderungsbeurteilung!C12</f>
        <v>0</v>
      </c>
      <c r="D11" s="25">
        <f>+Anforderungsbeurteilung!D12</f>
        <v>0</v>
      </c>
      <c r="E11" s="26" t="e">
        <f>VLOOKUP(C11,Definitionen!$A$13:$B$17,2,FALSE)</f>
        <v>#N/A</v>
      </c>
      <c r="F11" s="62" t="e">
        <f>VLOOKUP(D11,Definitionen!$A$13:$B$17,2,FALSE)</f>
        <v>#N/A</v>
      </c>
      <c r="G11" s="62" t="e">
        <f>Tabelle68[[#This Row],[Funktional]]+10*Tabelle68[[#This Row],[Dysfunktional]]</f>
        <v>#N/A</v>
      </c>
      <c r="H11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1" s="34">
        <v>0.25</v>
      </c>
      <c r="J11" s="34">
        <v>-0.35000000000000098</v>
      </c>
      <c r="K11" s="31" t="e">
        <f>+Tabelle68[[#This Row],[Funktional]]-Tabelle68[[#This Row],[Korrektur 1]]</f>
        <v>#N/A</v>
      </c>
      <c r="L11" s="31" t="e">
        <f>+Tabelle68[[#This Row],[Dysfunktional]]-Tabelle68[[#This Row],[Korrektur 2]]</f>
        <v>#N/A</v>
      </c>
      <c r="M11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1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2" spans="1:14" x14ac:dyDescent="0.25">
      <c r="A12" s="23">
        <f>+Anforderungsbeurteilung!A13</f>
        <v>10</v>
      </c>
      <c r="B12" s="15" t="str">
        <f>+Anforderungsbeurteilung!B13</f>
        <v>MM 10</v>
      </c>
      <c r="C12" s="7">
        <f>+Anforderungsbeurteilung!C13</f>
        <v>0</v>
      </c>
      <c r="D12" s="25">
        <f>+Anforderungsbeurteilung!D13</f>
        <v>0</v>
      </c>
      <c r="E12" s="26" t="e">
        <f>VLOOKUP(C12,Definitionen!$A$13:$B$17,2,FALSE)</f>
        <v>#N/A</v>
      </c>
      <c r="F12" s="62" t="e">
        <f>VLOOKUP(D12,Definitionen!$A$13:$B$17,2,FALSE)</f>
        <v>#N/A</v>
      </c>
      <c r="G12" s="62" t="e">
        <f>Tabelle68[[#This Row],[Funktional]]+10*Tabelle68[[#This Row],[Dysfunktional]]</f>
        <v>#N/A</v>
      </c>
      <c r="H12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2" s="35">
        <v>-0.1</v>
      </c>
      <c r="J12" s="35">
        <v>-0.40000000000000102</v>
      </c>
      <c r="K12" s="31" t="e">
        <f>+Tabelle68[[#This Row],[Funktional]]-Tabelle68[[#This Row],[Korrektur 1]]</f>
        <v>#N/A</v>
      </c>
      <c r="L12" s="31" t="e">
        <f>+Tabelle68[[#This Row],[Dysfunktional]]-Tabelle68[[#This Row],[Korrektur 2]]</f>
        <v>#N/A</v>
      </c>
      <c r="M12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2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3" spans="1:14" x14ac:dyDescent="0.25">
      <c r="A13" s="23">
        <f>+Anforderungsbeurteilung!A14</f>
        <v>11</v>
      </c>
      <c r="B13" s="15" t="str">
        <f>+Anforderungsbeurteilung!B14</f>
        <v>MM 11</v>
      </c>
      <c r="C13" s="7">
        <f>+Anforderungsbeurteilung!C14</f>
        <v>0</v>
      </c>
      <c r="D13" s="25">
        <f>+Anforderungsbeurteilung!D14</f>
        <v>0</v>
      </c>
      <c r="E13" s="26" t="e">
        <f>VLOOKUP(C13,Definitionen!$A$13:$B$17,2,FALSE)</f>
        <v>#N/A</v>
      </c>
      <c r="F13" s="62" t="e">
        <f>VLOOKUP(D13,Definitionen!$A$13:$B$17,2,FALSE)</f>
        <v>#N/A</v>
      </c>
      <c r="G13" s="62" t="e">
        <f>Tabelle68[[#This Row],[Funktional]]+10*Tabelle68[[#This Row],[Dysfunktional]]</f>
        <v>#N/A</v>
      </c>
      <c r="H13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3" s="34">
        <v>0.05</v>
      </c>
      <c r="J13" s="34">
        <v>0.4</v>
      </c>
      <c r="K13" s="31" t="e">
        <f>+Tabelle68[[#This Row],[Funktional]]-Tabelle68[[#This Row],[Korrektur 1]]</f>
        <v>#N/A</v>
      </c>
      <c r="L13" s="31" t="e">
        <f>+Tabelle68[[#This Row],[Dysfunktional]]-Tabelle68[[#This Row],[Korrektur 2]]</f>
        <v>#N/A</v>
      </c>
      <c r="M13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3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4" spans="1:14" x14ac:dyDescent="0.25">
      <c r="A14" s="23">
        <f>+Anforderungsbeurteilung!A15</f>
        <v>12</v>
      </c>
      <c r="B14" s="15" t="str">
        <f>+Anforderungsbeurteilung!B15</f>
        <v>MM 12</v>
      </c>
      <c r="C14" s="7">
        <f>+Anforderungsbeurteilung!C15</f>
        <v>0</v>
      </c>
      <c r="D14" s="25">
        <f>+Anforderungsbeurteilung!D15</f>
        <v>0</v>
      </c>
      <c r="E14" s="26" t="e">
        <f>VLOOKUP(C14,Definitionen!$A$13:$B$17,2,FALSE)</f>
        <v>#N/A</v>
      </c>
      <c r="F14" s="62" t="e">
        <f>VLOOKUP(D14,Definitionen!$A$13:$B$17,2,FALSE)</f>
        <v>#N/A</v>
      </c>
      <c r="G14" s="62" t="e">
        <f>Tabelle68[[#This Row],[Funktional]]+10*Tabelle68[[#This Row],[Dysfunktional]]</f>
        <v>#N/A</v>
      </c>
      <c r="H14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4" s="34">
        <v>-0.250000000000001</v>
      </c>
      <c r="J14" s="34">
        <v>0.3</v>
      </c>
      <c r="K14" s="31" t="e">
        <f>+Tabelle68[[#This Row],[Funktional]]-Tabelle68[[#This Row],[Korrektur 1]]</f>
        <v>#N/A</v>
      </c>
      <c r="L14" s="31" t="e">
        <f>+Tabelle68[[#This Row],[Dysfunktional]]-Tabelle68[[#This Row],[Korrektur 2]]</f>
        <v>#N/A</v>
      </c>
      <c r="M14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4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5" spans="1:14" x14ac:dyDescent="0.25">
      <c r="A15" s="23">
        <f>+Anforderungsbeurteilung!A16</f>
        <v>13</v>
      </c>
      <c r="B15" s="15" t="str">
        <f>+Anforderungsbeurteilung!B16</f>
        <v>MM 13</v>
      </c>
      <c r="C15" s="7">
        <f>+Anforderungsbeurteilung!C16</f>
        <v>0</v>
      </c>
      <c r="D15" s="25">
        <f>+Anforderungsbeurteilung!D16</f>
        <v>0</v>
      </c>
      <c r="E15" s="26" t="e">
        <f>VLOOKUP(C15,Definitionen!$A$13:$B$17,2,FALSE)</f>
        <v>#N/A</v>
      </c>
      <c r="F15" s="62" t="e">
        <f>VLOOKUP(D15,Definitionen!$A$13:$B$17,2,FALSE)</f>
        <v>#N/A</v>
      </c>
      <c r="G15" s="62" t="e">
        <f>Tabelle68[[#This Row],[Funktional]]+10*Tabelle68[[#This Row],[Dysfunktional]]</f>
        <v>#N/A</v>
      </c>
      <c r="H15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5" s="35">
        <v>0.4</v>
      </c>
      <c r="J15" s="35">
        <v>-0.30000000000000099</v>
      </c>
      <c r="K15" s="31" t="e">
        <f>+Tabelle68[[#This Row],[Funktional]]-Tabelle68[[#This Row],[Korrektur 1]]</f>
        <v>#N/A</v>
      </c>
      <c r="L15" s="31" t="e">
        <f>+Tabelle68[[#This Row],[Dysfunktional]]-Tabelle68[[#This Row],[Korrektur 2]]</f>
        <v>#N/A</v>
      </c>
      <c r="M15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5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6" spans="1:14" x14ac:dyDescent="0.25">
      <c r="A16" s="23">
        <f>+Anforderungsbeurteilung!A17</f>
        <v>14</v>
      </c>
      <c r="B16" s="15" t="str">
        <f>+Anforderungsbeurteilung!B17</f>
        <v>MM 14</v>
      </c>
      <c r="C16" s="7">
        <f>+Anforderungsbeurteilung!C17</f>
        <v>0</v>
      </c>
      <c r="D16" s="25">
        <f>+Anforderungsbeurteilung!D17</f>
        <v>0</v>
      </c>
      <c r="E16" s="26" t="e">
        <f>VLOOKUP(C16,Definitionen!$A$13:$B$17,2,FALSE)</f>
        <v>#N/A</v>
      </c>
      <c r="F16" s="62" t="e">
        <f>VLOOKUP(D16,Definitionen!$A$13:$B$17,2,FALSE)</f>
        <v>#N/A</v>
      </c>
      <c r="G16" s="62" t="e">
        <f>Tabelle68[[#This Row],[Funktional]]+10*Tabelle68[[#This Row],[Dysfunktional]]</f>
        <v>#N/A</v>
      </c>
      <c r="H16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6" s="34">
        <v>-0.20000000000000101</v>
      </c>
      <c r="J16" s="34">
        <v>-0.250000000000001</v>
      </c>
      <c r="K16" s="31" t="e">
        <f>+Tabelle68[[#This Row],[Funktional]]-Tabelle68[[#This Row],[Korrektur 1]]</f>
        <v>#N/A</v>
      </c>
      <c r="L16" s="31" t="e">
        <f>+Tabelle68[[#This Row],[Dysfunktional]]-Tabelle68[[#This Row],[Korrektur 2]]</f>
        <v>#N/A</v>
      </c>
      <c r="M16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6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7" spans="1:14" x14ac:dyDescent="0.25">
      <c r="A17" s="23">
        <f>+Anforderungsbeurteilung!A18</f>
        <v>15</v>
      </c>
      <c r="B17" s="15" t="str">
        <f>+Anforderungsbeurteilung!B18</f>
        <v>MM 15</v>
      </c>
      <c r="C17" s="7">
        <f>+Anforderungsbeurteilung!C18</f>
        <v>0</v>
      </c>
      <c r="D17" s="25">
        <f>+Anforderungsbeurteilung!D18</f>
        <v>0</v>
      </c>
      <c r="E17" s="26" t="e">
        <f>VLOOKUP(C17,Definitionen!$A$13:$B$17,2,FALSE)</f>
        <v>#N/A</v>
      </c>
      <c r="F17" s="62" t="e">
        <f>VLOOKUP(D17,Definitionen!$A$13:$B$17,2,FALSE)</f>
        <v>#N/A</v>
      </c>
      <c r="G17" s="62" t="e">
        <f>Tabelle68[[#This Row],[Funktional]]+10*Tabelle68[[#This Row],[Dysfunktional]]</f>
        <v>#N/A</v>
      </c>
      <c r="H17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7" s="35">
        <v>0.15</v>
      </c>
      <c r="J17" s="35">
        <v>0.05</v>
      </c>
      <c r="K17" s="31" t="e">
        <f>+Tabelle68[[#This Row],[Funktional]]-Tabelle68[[#This Row],[Korrektur 1]]</f>
        <v>#N/A</v>
      </c>
      <c r="L17" s="31" t="e">
        <f>+Tabelle68[[#This Row],[Dysfunktional]]-Tabelle68[[#This Row],[Korrektur 2]]</f>
        <v>#N/A</v>
      </c>
      <c r="M17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7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8" spans="1:14" x14ac:dyDescent="0.25">
      <c r="A18" s="23">
        <f>+Anforderungsbeurteilung!A19</f>
        <v>16</v>
      </c>
      <c r="B18" s="15" t="str">
        <f>+Anforderungsbeurteilung!B19</f>
        <v>MM 16</v>
      </c>
      <c r="C18" s="7">
        <f>+Anforderungsbeurteilung!C19</f>
        <v>0</v>
      </c>
      <c r="D18" s="25">
        <f>+Anforderungsbeurteilung!D19</f>
        <v>0</v>
      </c>
      <c r="E18" s="26" t="e">
        <f>VLOOKUP(C18,Definitionen!$A$13:$B$17,2,FALSE)</f>
        <v>#N/A</v>
      </c>
      <c r="F18" s="62" t="e">
        <f>VLOOKUP(D18,Definitionen!$A$13:$B$17,2,FALSE)</f>
        <v>#N/A</v>
      </c>
      <c r="G18" s="62" t="e">
        <f>Tabelle68[[#This Row],[Funktional]]+10*Tabelle68[[#This Row],[Dysfunktional]]</f>
        <v>#N/A</v>
      </c>
      <c r="H18" s="26" t="e">
        <f>IF(OR(Tabelle68[[#This Row],[Summe]]=11,Tabelle68[[#This Row],[Summe]]=55),"Q",IF(Tabelle68[[#This Row],[Summe]]=51,"O",IF(Tabelle68[[#This Row],[Summe]]&lt;=15,"R",IF(OR(Tabelle68[[#This Row],[Summe]]=25,Tabelle68[[#This Row],[Summe]]=35,Tabelle68[[#This Row],[Summe]]=45),"R",IF(Tabelle68[[#This Row],[Summe]]&gt;50,"M",IF(OR(Tabelle68[[#This Row],[Summe]]=21,Tabelle68[[#This Row],[Summe]]=31,Tabelle68[[#This Row],[Summe]]=41),"A","I"))))))</f>
        <v>#N/A</v>
      </c>
      <c r="I18" s="39">
        <v>-0.05</v>
      </c>
      <c r="J18" s="39">
        <v>0.35</v>
      </c>
      <c r="K18" s="31" t="e">
        <f>+Tabelle68[[#This Row],[Funktional]]-Tabelle68[[#This Row],[Korrektur 1]]</f>
        <v>#N/A</v>
      </c>
      <c r="L18" s="31" t="e">
        <f>+Tabelle68[[#This Row],[Dysfunktional]]-Tabelle68[[#This Row],[Korrektur 2]]</f>
        <v>#N/A</v>
      </c>
      <c r="M18" s="65" t="e">
        <f>IF(Tabelle68[[#This Row],[Merkmal]]="A", 3,IF(Tabelle68[[#This Row],[Merkmal]]="O",3,IF(Tabelle68[[#This Row],[Merkmal]]="M",1,IF(Tabelle68[[#This Row],[Merkmal]]="I",1," "))))+Tabelle68[[#This Row],[Korrektur 1]]*2</f>
        <v>#N/A</v>
      </c>
      <c r="N18" s="65" t="e">
        <f>IF(Tabelle68[[#This Row],[Merkmal]]="A", 3,IF(Tabelle68[[#This Row],[Merkmal]]="O",1,IF(Tabelle68[[#This Row],[Merkmal]]="M",1,IF(Tabelle68[[#This Row],[Merkmal]]="I",3," "))))-Tabelle68[[#This Row],[Korrektur 2]]*2</f>
        <v>#N/A</v>
      </c>
    </row>
    <row r="19" spans="1:14" ht="4.2" customHeight="1" x14ac:dyDescent="0.25">
      <c r="A19" s="42"/>
      <c r="B19" s="22"/>
      <c r="C19" s="43"/>
      <c r="D19" s="44"/>
      <c r="E19" s="45"/>
      <c r="F19" s="45"/>
      <c r="G19" s="45"/>
      <c r="H19" s="45"/>
      <c r="I19" s="46"/>
      <c r="J19" s="46"/>
      <c r="K19" s="47"/>
      <c r="L19" s="47"/>
    </row>
    <row r="20" spans="1:14" ht="16.8" customHeight="1" x14ac:dyDescent="0.25">
      <c r="A20" s="87" t="s">
        <v>11</v>
      </c>
      <c r="B20" s="22"/>
      <c r="C20" s="43"/>
      <c r="D20" s="44"/>
      <c r="E20" s="45"/>
      <c r="F20" s="45"/>
      <c r="G20" s="45"/>
      <c r="H20" s="45"/>
      <c r="I20" s="46"/>
      <c r="J20" s="46"/>
      <c r="K20" s="47"/>
      <c r="L20" s="47"/>
    </row>
    <row r="21" spans="1:14" x14ac:dyDescent="0.25">
      <c r="A21" s="48"/>
      <c r="B21" s="49" t="s">
        <v>13</v>
      </c>
      <c r="C21" s="50" t="s">
        <v>8</v>
      </c>
      <c r="D21" s="85" t="s">
        <v>7</v>
      </c>
      <c r="E21" s="85"/>
      <c r="F21" s="85"/>
      <c r="G21" s="85"/>
      <c r="H21" s="85"/>
      <c r="I21" s="85"/>
      <c r="J21" s="85"/>
      <c r="K21" s="85"/>
      <c r="L21" s="85"/>
      <c r="M21" s="86"/>
      <c r="N21" s="86"/>
    </row>
    <row r="22" spans="1:14" ht="27.6" customHeight="1" x14ac:dyDescent="0.25">
      <c r="A22" s="48"/>
      <c r="B22" s="51" t="s">
        <v>9</v>
      </c>
      <c r="C22" s="52" t="s">
        <v>10</v>
      </c>
      <c r="D22" s="141" t="s">
        <v>117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4" ht="6.6" customHeight="1" x14ac:dyDescent="0.25"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 ht="40.200000000000003" customHeight="1" x14ac:dyDescent="0.25">
      <c r="B24" s="53" t="s">
        <v>6</v>
      </c>
      <c r="C24" s="54"/>
      <c r="D24" s="125" t="s">
        <v>118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ht="40.799999999999997" customHeight="1" x14ac:dyDescent="0.25">
      <c r="B25" s="55" t="s">
        <v>5</v>
      </c>
      <c r="C25" s="56"/>
      <c r="D25" s="125" t="s">
        <v>140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4" ht="6" customHeight="1" x14ac:dyDescent="0.25"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1:14" ht="28.95" customHeight="1" x14ac:dyDescent="0.25">
      <c r="B27" s="57" t="s">
        <v>12</v>
      </c>
      <c r="C27" s="58"/>
      <c r="D27" s="142" t="s">
        <v>141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x14ac:dyDescent="0.25">
      <c r="I28" s="18"/>
      <c r="J28" s="18"/>
      <c r="K28" s="18"/>
    </row>
    <row r="29" spans="1:14" x14ac:dyDescent="0.25">
      <c r="I29" s="18"/>
      <c r="J29" s="18"/>
      <c r="K29" s="18"/>
    </row>
    <row r="30" spans="1:14" x14ac:dyDescent="0.25">
      <c r="I30" s="18"/>
      <c r="J30" s="18"/>
      <c r="K30" s="18"/>
    </row>
    <row r="31" spans="1:14" x14ac:dyDescent="0.25">
      <c r="I31" s="18"/>
      <c r="J31" s="18"/>
      <c r="K31" s="18"/>
    </row>
    <row r="32" spans="1:14" x14ac:dyDescent="0.25">
      <c r="I32" s="18"/>
      <c r="J32" s="18"/>
      <c r="K32" s="18"/>
    </row>
    <row r="33" spans="1:11" x14ac:dyDescent="0.25">
      <c r="I33" s="18"/>
      <c r="J33" s="18"/>
      <c r="K33" s="18"/>
    </row>
    <row r="34" spans="1:11" x14ac:dyDescent="0.25">
      <c r="I34" s="18"/>
      <c r="J34" s="18"/>
      <c r="K34" s="18"/>
    </row>
    <row r="35" spans="1:11" x14ac:dyDescent="0.25">
      <c r="I35" s="18"/>
      <c r="J35" s="18"/>
      <c r="K35" s="18"/>
    </row>
    <row r="36" spans="1:11" x14ac:dyDescent="0.25">
      <c r="I36" s="18"/>
      <c r="J36" s="18"/>
      <c r="K36" s="18"/>
    </row>
    <row r="37" spans="1:11" x14ac:dyDescent="0.25">
      <c r="I37" s="18"/>
      <c r="J37" s="18"/>
      <c r="K37" s="18"/>
    </row>
    <row r="38" spans="1:11" x14ac:dyDescent="0.25">
      <c r="I38" s="18"/>
      <c r="J38" s="18"/>
      <c r="K38" s="18"/>
    </row>
    <row r="39" spans="1:11" x14ac:dyDescent="0.25">
      <c r="I39" s="18"/>
      <c r="J39" s="18"/>
      <c r="K39" s="18"/>
    </row>
    <row r="40" spans="1:11" x14ac:dyDescent="0.25">
      <c r="I40" s="18"/>
      <c r="J40" s="18"/>
      <c r="K40" s="18"/>
    </row>
    <row r="41" spans="1:11" x14ac:dyDescent="0.25">
      <c r="I41" s="18"/>
      <c r="J41" s="18"/>
      <c r="K41" s="18"/>
    </row>
    <row r="42" spans="1:11" x14ac:dyDescent="0.25">
      <c r="I42" s="18"/>
      <c r="J42" s="18"/>
      <c r="K42" s="18"/>
    </row>
    <row r="46" spans="1:11" x14ac:dyDescent="0.25">
      <c r="A46" s="9"/>
      <c r="B46" s="19"/>
      <c r="C46" s="9"/>
      <c r="D46" s="9"/>
      <c r="E46" s="19"/>
      <c r="F46" s="19"/>
      <c r="G46" s="19"/>
      <c r="H46" s="19"/>
    </row>
    <row r="47" spans="1:11" x14ac:dyDescent="0.25">
      <c r="A47" s="9"/>
      <c r="B47" s="19"/>
      <c r="C47" s="9"/>
      <c r="D47" s="9"/>
      <c r="E47" s="19"/>
      <c r="F47" s="19"/>
      <c r="G47" s="19"/>
      <c r="H47" s="19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</sheetData>
  <mergeCells count="6">
    <mergeCell ref="D22:N22"/>
    <mergeCell ref="D24:N24"/>
    <mergeCell ref="D25:N25"/>
    <mergeCell ref="D27:N27"/>
    <mergeCell ref="D23:N23"/>
    <mergeCell ref="D26:N26"/>
  </mergeCells>
  <dataValidations count="3">
    <dataValidation type="list" allowBlank="1" showInputMessage="1" showErrorMessage="1" sqref="D3:D22">
      <formula1>Einflussstärke</formula1>
    </dataValidation>
    <dataValidation type="list" allowBlank="1" showInputMessage="1" showErrorMessage="1" sqref="C3:C22">
      <formula1>Informationsbedarf</formula1>
    </dataValidation>
    <dataValidation allowBlank="1" showInputMessage="1" showErrorMessage="1" promptTitle="name of the risk" sqref="B3:B20"/>
  </dataValidations>
  <pageMargins left="0.78740157480314965" right="0.78740157480314965" top="0.39370078740157483" bottom="0.98425196850393704" header="0.51181102362204722" footer="0.51181102362204722"/>
  <pageSetup paperSize="9" fitToHeight="0" orientation="landscape" r:id="rId1"/>
  <headerFooter alignWithMargins="0">
    <oddHeader>&amp;LKano Methode</oddHeader>
    <oddFooter>&amp;R© bosshart consulting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GridSoftEPMDocumentStatus xmlns="0cd1fd4c-170a-4d03-beb7-87678a698840">genehmigt zur Nutzung</GridSoftEPMDocumentStatus>
    <GridSoftEPMDocumentVersionDate xmlns="0cd1fd4c-170a-4d03-beb7-87678a698840">Ersetzt den vorgängigen Trend-Risikokatalog</GridSoftEPMDocumentVersionDate>
    <GridSoftEPMDocumentVersion xmlns="0cd1fd4c-170a-4d03-beb7-87678a698840">wird ab 19.12.2013 laufend nachgeführt</GridSoftEPMDocumentVersion>
    <GridSoftEPMDocumentClass xmlns="0cd1fd4c-170a-4d03-beb7-87678a698840">intern</GridSoftEPMDocumentClass>
    <GridSoftEPMDocumentTailored xmlns="0cd1fd4c-170a-4d03-beb7-87678a6988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BD2DECCCD3A7484E92D1129C4610F05800E10797A4500842749BAC704C21BC7B4600831A107D6083C045AD61F2A5F7C71965" ma:contentTypeVersion="1" ma:contentTypeDescription="Ein neues Arbeitsdokument erstellen" ma:contentTypeScope="" ma:versionID="f682cd7cdc3183375fe45fd1f6914a26">
  <xsd:schema xmlns:xsd="http://www.w3.org/2001/XMLSchema" xmlns:p="http://schemas.microsoft.com/office/2006/metadata/properties" xmlns:ns2="0cd1fd4c-170a-4d03-beb7-87678a698840" targetNamespace="http://schemas.microsoft.com/office/2006/metadata/properties" ma:root="true" ma:fieldsID="3b26c0796b64aad687e801bbd7ef41ec" ns2:_="">
    <xsd:import namespace="0cd1fd4c-170a-4d03-beb7-87678a698840"/>
    <xsd:element name="properties">
      <xsd:complexType>
        <xsd:sequence>
          <xsd:element name="documentManagement">
            <xsd:complexType>
              <xsd:all>
                <xsd:element ref="ns2:GridSoftEPMDocumentVersion" minOccurs="0"/>
                <xsd:element ref="ns2:GridSoftEPMDocumentVersionDate" minOccurs="0"/>
                <xsd:element ref="ns2:GridSoftEPMDocumentClass" minOccurs="0"/>
                <xsd:element ref="ns2:GridSoftEPMDocumentStatus" minOccurs="0"/>
                <xsd:element ref="ns2:GridSoftEPMDocumentTailor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cd1fd4c-170a-4d03-beb7-87678a698840" elementFormDefault="qualified">
    <xsd:import namespace="http://schemas.microsoft.com/office/2006/documentManagement/types"/>
    <xsd:element name="GridSoftEPMDocumentVersion" ma:index="8" nillable="true" ma:displayName="Dokument Version" ma:description="Im Dokument angezeigte Version. IMMER MANUELL SETZEN!" ma:internalName="GridSoftEPMDocumentVersion">
      <xsd:simpleType>
        <xsd:restriction base="dms:Text"/>
      </xsd:simpleType>
    </xsd:element>
    <xsd:element name="GridSoftEPMDocumentVersionDate" ma:index="9" nillable="true" ma:displayName="Versionsdatum" ma:description="Im Dokument angezeigtes Versionsdatum. IMMER MANUELL SETZEN!" ma:internalName="GridSoftEPMDocumentVersionDate">
      <xsd:simpleType>
        <xsd:restriction base="dms:Text"/>
      </xsd:simpleType>
    </xsd:element>
    <xsd:element name="GridSoftEPMDocumentClass" ma:index="10" nillable="true" ma:displayName="Klassifizierung" ma:default="intern" ma:description="" ma:format="RadioButtons" ma:internalName="GridSoftEPMDocumentClass">
      <xsd:simpleType>
        <xsd:restriction base="dms:Choice">
          <xsd:enumeration value="nicht klassifiziert"/>
          <xsd:enumeration value="intern"/>
          <xsd:enumeration value="vertraulich"/>
        </xsd:restriction>
      </xsd:simpleType>
    </xsd:element>
    <xsd:element name="GridSoftEPMDocumentStatus" ma:index="11" nillable="true" ma:displayName="Dokument Status" ma:default="in Arbeit" ma:description="" ma:format="RadioButtons" ma:internalName="GridSoftEPMDocumentStatus">
      <xsd:simpleType>
        <xsd:restriction base="dms:Choice">
          <xsd:enumeration value="in Arbeit"/>
          <xsd:enumeration value="in Prüfung"/>
          <xsd:enumeration value="genehmigt zur Nutzung"/>
        </xsd:restriction>
      </xsd:simpleType>
    </xsd:element>
    <xsd:element name="GridSoftEPMDocumentTailored" ma:index="12" nillable="true" ma:displayName="GridSoftEPMDocumentTailored" ma:description="" ma:hidden="true" ma:internalName="GridSoftEPMDocumentTailor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Dokument 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D6C79D2-F78A-419A-99FE-34B2BAC2F4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79477-6982-4717-BA2E-DB52127DC9DE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cd1fd4c-170a-4d03-beb7-87678a698840"/>
  </ds:schemaRefs>
</ds:datastoreItem>
</file>

<file path=customXml/itemProps3.xml><?xml version="1.0" encoding="utf-8"?>
<ds:datastoreItem xmlns:ds="http://schemas.openxmlformats.org/officeDocument/2006/customXml" ds:itemID="{E29315B6-7952-4336-984B-3882CC23E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d1fd4c-170a-4d03-beb7-87678a69884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Anforderungsbeurteilung</vt:lpstr>
      <vt:lpstr>Anforderungsbeziehungen</vt:lpstr>
      <vt:lpstr>Definitionen</vt:lpstr>
      <vt:lpstr>Anforderungsbeurteilung-2 </vt:lpstr>
      <vt:lpstr>Klassierung</vt:lpstr>
      <vt:lpstr>Matrix</vt:lpstr>
      <vt:lpstr>Definitionen!Drucktitel</vt:lpstr>
      <vt:lpstr>Informationsbedarf</vt:lpstr>
      <vt:lpstr>Severity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Stakeholdermanagement</dc:title>
  <dc:creator>bosshart consulting</dc:creator>
  <cp:lastModifiedBy>ubsh</cp:lastModifiedBy>
  <cp:lastPrinted>2014-03-07T09:36:53Z</cp:lastPrinted>
  <dcterms:created xsi:type="dcterms:W3CDTF">2006-05-08T08:14:05Z</dcterms:created>
  <dcterms:modified xsi:type="dcterms:W3CDTF">2014-12-22T07:33:28Z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0x010100BD2DECCCD3A7484E92D1129C4610F05800E10797A4500842749BAC704C21BC7B4600831A107D6083C045AD61F2A5F7C71965</vt:lpwstr>
  </property>
  <property fmtid="{D5CDD505-2E9C-101B-9397-08002B2CF9AE}" pid="3" name="vosProjectMgmtActivity">
    <vt:lpwstr>Risikomanagement</vt:lpwstr>
  </property>
  <property fmtid="{D5CDD505-2E9C-101B-9397-08002B2CF9AE}" pid="4" name="vosDocState">
    <vt:lpwstr>in Arbeit</vt:lpwstr>
  </property>
  <property fmtid="{D5CDD505-2E9C-101B-9397-08002B2CF9AE}" pid="5" name="vosProjectPhase">
    <vt:lpwstr>Phasen unabhängig</vt:lpwstr>
  </property>
  <property fmtid="{D5CDD505-2E9C-101B-9397-08002B2CF9AE}" pid="6" name="Teilprojekt">
    <vt:lpwstr>Gesamtprojekt</vt:lpwstr>
  </property>
  <property fmtid="{D5CDD505-2E9C-101B-9397-08002B2CF9AE}" pid="7" name="vosDocClassification">
    <vt:lpwstr>vetraulich</vt:lpwstr>
  </property>
  <property fmtid="{D5CDD505-2E9C-101B-9397-08002B2CF9AE}" pid="8" name="vosProjectDeliverable">
    <vt:lpwstr>Plan</vt:lpwstr>
  </property>
</Properties>
</file>